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Dokumenty\VZ\0_ROK23\19 INV PUS\na profil\"/>
    </mc:Choice>
  </mc:AlternateContent>
  <bookViews>
    <workbookView xWindow="0" yWindow="0" windowWidth="28800" windowHeight="12300" activeTab="3"/>
  </bookViews>
  <sheets>
    <sheet name="Rekapitulace stavby" sheetId="1" r:id="rId1"/>
    <sheet name="07 - Stoupačka 05 Stavebn..." sheetId="2" r:id="rId2"/>
    <sheet name="08 - Stoupačka 05 ZTI" sheetId="3" r:id="rId3"/>
    <sheet name="09 - Stoupačka 05 Elektro..." sheetId="4" r:id="rId4"/>
    <sheet name="10 - Stoupačka 06 Stavebn..." sheetId="5" r:id="rId5"/>
    <sheet name="11 - Stoupačka 06 ZTI" sheetId="6" r:id="rId6"/>
    <sheet name="12 - Stoupačka 06 Elektro..." sheetId="7" r:id="rId7"/>
    <sheet name="13 - Stoupačka 07 Stavebn..." sheetId="8" r:id="rId8"/>
    <sheet name="14 - Stoupačka 07 ZTI" sheetId="9" r:id="rId9"/>
    <sheet name="15 - Stoupačka 07 Elektro..." sheetId="10" r:id="rId10"/>
    <sheet name="20 - VRN" sheetId="11" r:id="rId11"/>
    <sheet name="Pokyny pro vyplnění" sheetId="12" r:id="rId12"/>
  </sheets>
  <definedNames>
    <definedName name="_xlnm._FilterDatabase" localSheetId="1" hidden="1">'07 - Stoupačka 05 Stavebn...'!$C$95:$K$524</definedName>
    <definedName name="_xlnm._FilterDatabase" localSheetId="2" hidden="1">'08 - Stoupačka 05 ZTI'!$C$85:$K$328</definedName>
    <definedName name="_xlnm._FilterDatabase" localSheetId="3" hidden="1">'09 - Stoupačka 05 Elektro...'!$C$80:$K$85</definedName>
    <definedName name="_xlnm._FilterDatabase" localSheetId="4" hidden="1">'10 - Stoupačka 06 Stavebn...'!$C$95:$K$524</definedName>
    <definedName name="_xlnm._FilterDatabase" localSheetId="5" hidden="1">'11 - Stoupačka 06 ZTI'!$C$85:$K$328</definedName>
    <definedName name="_xlnm._FilterDatabase" localSheetId="6" hidden="1">'12 - Stoupačka 06 Elektro...'!$C$80:$K$85</definedName>
    <definedName name="_xlnm._FilterDatabase" localSheetId="7" hidden="1">'13 - Stoupačka 07 Stavebn...'!$C$95:$K$524</definedName>
    <definedName name="_xlnm._FilterDatabase" localSheetId="8" hidden="1">'14 - Stoupačka 07 ZTI'!$C$85:$K$328</definedName>
    <definedName name="_xlnm._FilterDatabase" localSheetId="9" hidden="1">'15 - Stoupačka 07 Elektro...'!$C$80:$K$85</definedName>
    <definedName name="_xlnm._FilterDatabase" localSheetId="10" hidden="1">'20 - VRN'!$C$82:$K$108</definedName>
    <definedName name="_xlnm.Print_Titles" localSheetId="1">'07 - Stoupačka 05 Stavebn...'!$95:$95</definedName>
    <definedName name="_xlnm.Print_Titles" localSheetId="2">'08 - Stoupačka 05 ZTI'!$85:$85</definedName>
    <definedName name="_xlnm.Print_Titles" localSheetId="3">'09 - Stoupačka 05 Elektro...'!$80:$80</definedName>
    <definedName name="_xlnm.Print_Titles" localSheetId="4">'10 - Stoupačka 06 Stavebn...'!$95:$95</definedName>
    <definedName name="_xlnm.Print_Titles" localSheetId="5">'11 - Stoupačka 06 ZTI'!$85:$85</definedName>
    <definedName name="_xlnm.Print_Titles" localSheetId="6">'12 - Stoupačka 06 Elektro...'!$80:$80</definedName>
    <definedName name="_xlnm.Print_Titles" localSheetId="7">'13 - Stoupačka 07 Stavebn...'!$95:$95</definedName>
    <definedName name="_xlnm.Print_Titles" localSheetId="8">'14 - Stoupačka 07 ZTI'!$85:$85</definedName>
    <definedName name="_xlnm.Print_Titles" localSheetId="9">'15 - Stoupačka 07 Elektro...'!$80:$80</definedName>
    <definedName name="_xlnm.Print_Titles" localSheetId="10">'20 - VRN'!$82:$82</definedName>
    <definedName name="_xlnm.Print_Titles" localSheetId="0">'Rekapitulace stavby'!$52:$52</definedName>
    <definedName name="_xlnm.Print_Area" localSheetId="1">'07 - Stoupačka 05 Stavebn...'!$C$4:$J$39,'07 - Stoupačka 05 Stavebn...'!$C$45:$J$77,'07 - Stoupačka 05 Stavebn...'!$C$83:$K$524</definedName>
    <definedName name="_xlnm.Print_Area" localSheetId="2">'08 - Stoupačka 05 ZTI'!$C$4:$J$39,'08 - Stoupačka 05 ZTI'!$C$45:$J$67,'08 - Stoupačka 05 ZTI'!$C$73:$K$328</definedName>
    <definedName name="_xlnm.Print_Area" localSheetId="3">'09 - Stoupačka 05 Elektro...'!$C$4:$J$39,'09 - Stoupačka 05 Elektro...'!$C$45:$J$62,'09 - Stoupačka 05 Elektro...'!$C$68:$K$85</definedName>
    <definedName name="_xlnm.Print_Area" localSheetId="4">'10 - Stoupačka 06 Stavebn...'!$C$4:$J$39,'10 - Stoupačka 06 Stavebn...'!$C$45:$J$77,'10 - Stoupačka 06 Stavebn...'!$C$83:$K$524</definedName>
    <definedName name="_xlnm.Print_Area" localSheetId="5">'11 - Stoupačka 06 ZTI'!$C$4:$J$39,'11 - Stoupačka 06 ZTI'!$C$45:$J$67,'11 - Stoupačka 06 ZTI'!$C$73:$K$328</definedName>
    <definedName name="_xlnm.Print_Area" localSheetId="6">'12 - Stoupačka 06 Elektro...'!$C$4:$J$39,'12 - Stoupačka 06 Elektro...'!$C$45:$J$62,'12 - Stoupačka 06 Elektro...'!$C$68:$K$85</definedName>
    <definedName name="_xlnm.Print_Area" localSheetId="7">'13 - Stoupačka 07 Stavebn...'!$C$4:$J$39,'13 - Stoupačka 07 Stavebn...'!$C$45:$J$77,'13 - Stoupačka 07 Stavebn...'!$C$83:$K$524</definedName>
    <definedName name="_xlnm.Print_Area" localSheetId="8">'14 - Stoupačka 07 ZTI'!$C$4:$J$39,'14 - Stoupačka 07 ZTI'!$C$45:$J$67,'14 - Stoupačka 07 ZTI'!$C$73:$K$328</definedName>
    <definedName name="_xlnm.Print_Area" localSheetId="9">'15 - Stoupačka 07 Elektro...'!$C$4:$J$39,'15 - Stoupačka 07 Elektro...'!$C$45:$J$62,'15 - Stoupačka 07 Elektro...'!$C$68:$K$85</definedName>
    <definedName name="_xlnm.Print_Area" localSheetId="10">'20 - VRN'!$C$4:$J$39,'20 - VRN'!$C$45:$J$64,'20 - VRN'!$C$70:$K$108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64" i="1"/>
  <c r="J35" i="11"/>
  <c r="AX64" i="1"/>
  <c r="BI106" i="11"/>
  <c r="BH106" i="11"/>
  <c r="BG106" i="11"/>
  <c r="BE106" i="11"/>
  <c r="T106" i="11"/>
  <c r="T105" i="11"/>
  <c r="R106" i="11"/>
  <c r="R105" i="11" s="1"/>
  <c r="P106" i="11"/>
  <c r="P105" i="11"/>
  <c r="BI103" i="11"/>
  <c r="BH103" i="11"/>
  <c r="BG103" i="11"/>
  <c r="BE103" i="11"/>
  <c r="T103" i="11"/>
  <c r="R103" i="11"/>
  <c r="P103" i="11"/>
  <c r="BI101" i="11"/>
  <c r="BH101" i="11"/>
  <c r="BG101" i="11"/>
  <c r="BE101" i="11"/>
  <c r="T101" i="11"/>
  <c r="R101" i="11"/>
  <c r="P101" i="11"/>
  <c r="BI99" i="11"/>
  <c r="BH99" i="11"/>
  <c r="BG99" i="11"/>
  <c r="BE99" i="11"/>
  <c r="T99" i="11"/>
  <c r="R99" i="11"/>
  <c r="P99" i="11"/>
  <c r="BI97" i="11"/>
  <c r="BH97" i="11"/>
  <c r="BG97" i="11"/>
  <c r="BE97" i="11"/>
  <c r="T97" i="11"/>
  <c r="R97" i="11"/>
  <c r="P97" i="11"/>
  <c r="BI95" i="11"/>
  <c r="BH95" i="11"/>
  <c r="BG95" i="11"/>
  <c r="BE95" i="11"/>
  <c r="T95" i="11"/>
  <c r="R95" i="11"/>
  <c r="P95" i="11"/>
  <c r="BI93" i="11"/>
  <c r="BH93" i="11"/>
  <c r="BG93" i="11"/>
  <c r="BE93" i="11"/>
  <c r="T93" i="11"/>
  <c r="R93" i="11"/>
  <c r="P93" i="11"/>
  <c r="BI90" i="11"/>
  <c r="BH90" i="11"/>
  <c r="BG90" i="11"/>
  <c r="BE90" i="11"/>
  <c r="T90" i="11"/>
  <c r="R90" i="11"/>
  <c r="P90" i="11"/>
  <c r="BI86" i="11"/>
  <c r="BH86" i="11"/>
  <c r="BG86" i="11"/>
  <c r="BE86" i="11"/>
  <c r="T86" i="11"/>
  <c r="T85" i="11" s="1"/>
  <c r="R86" i="11"/>
  <c r="R85" i="11" s="1"/>
  <c r="P86" i="11"/>
  <c r="P85" i="11"/>
  <c r="J80" i="11"/>
  <c r="J79" i="11"/>
  <c r="F79" i="11"/>
  <c r="F77" i="11"/>
  <c r="E75" i="11"/>
  <c r="J55" i="11"/>
  <c r="J54" i="11"/>
  <c r="F54" i="11"/>
  <c r="F52" i="11"/>
  <c r="E50" i="11"/>
  <c r="J18" i="11"/>
  <c r="E18" i="11"/>
  <c r="F55" i="11"/>
  <c r="J17" i="11"/>
  <c r="J12" i="11"/>
  <c r="J77" i="11" s="1"/>
  <c r="E7" i="11"/>
  <c r="E48" i="11" s="1"/>
  <c r="J37" i="10"/>
  <c r="J36" i="10"/>
  <c r="AY63" i="1" s="1"/>
  <c r="J35" i="10"/>
  <c r="AX63" i="1"/>
  <c r="BI84" i="10"/>
  <c r="BH84" i="10"/>
  <c r="BG84" i="10"/>
  <c r="BE84" i="10"/>
  <c r="T84" i="10"/>
  <c r="T83" i="10"/>
  <c r="T82" i="10" s="1"/>
  <c r="T81" i="10" s="1"/>
  <c r="R84" i="10"/>
  <c r="R83" i="10" s="1"/>
  <c r="R82" i="10" s="1"/>
  <c r="R81" i="10" s="1"/>
  <c r="P84" i="10"/>
  <c r="P83" i="10"/>
  <c r="P82" i="10" s="1"/>
  <c r="P81" i="10" s="1"/>
  <c r="AU63" i="1" s="1"/>
  <c r="J78" i="10"/>
  <c r="J77" i="10"/>
  <c r="F77" i="10"/>
  <c r="F75" i="10"/>
  <c r="E73" i="10"/>
  <c r="J55" i="10"/>
  <c r="J54" i="10"/>
  <c r="F54" i="10"/>
  <c r="F52" i="10"/>
  <c r="E50" i="10"/>
  <c r="J18" i="10"/>
  <c r="E18" i="10"/>
  <c r="F78" i="10"/>
  <c r="J17" i="10"/>
  <c r="J12" i="10"/>
  <c r="J52" i="10"/>
  <c r="E7" i="10"/>
  <c r="E48" i="10" s="1"/>
  <c r="J37" i="9"/>
  <c r="J36" i="9"/>
  <c r="AY62" i="1"/>
  <c r="J35" i="9"/>
  <c r="AX62" i="1"/>
  <c r="BI325" i="9"/>
  <c r="BH325" i="9"/>
  <c r="BG325" i="9"/>
  <c r="BE325" i="9"/>
  <c r="T325" i="9"/>
  <c r="R325" i="9"/>
  <c r="P325" i="9"/>
  <c r="BI321" i="9"/>
  <c r="BH321" i="9"/>
  <c r="BG321" i="9"/>
  <c r="BE321" i="9"/>
  <c r="T321" i="9"/>
  <c r="R321" i="9"/>
  <c r="P321" i="9"/>
  <c r="BI317" i="9"/>
  <c r="BH317" i="9"/>
  <c r="BG317" i="9"/>
  <c r="BE317" i="9"/>
  <c r="T317" i="9"/>
  <c r="R317" i="9"/>
  <c r="P317" i="9"/>
  <c r="BI315" i="9"/>
  <c r="BH315" i="9"/>
  <c r="BG315" i="9"/>
  <c r="BE315" i="9"/>
  <c r="T315" i="9"/>
  <c r="R315" i="9"/>
  <c r="P315" i="9"/>
  <c r="BI313" i="9"/>
  <c r="BH313" i="9"/>
  <c r="BG313" i="9"/>
  <c r="BE313" i="9"/>
  <c r="T313" i="9"/>
  <c r="R313" i="9"/>
  <c r="P313" i="9"/>
  <c r="BI311" i="9"/>
  <c r="BH311" i="9"/>
  <c r="BG311" i="9"/>
  <c r="BE311" i="9"/>
  <c r="T311" i="9"/>
  <c r="R311" i="9"/>
  <c r="P311" i="9"/>
  <c r="BI307" i="9"/>
  <c r="BH307" i="9"/>
  <c r="BG307" i="9"/>
  <c r="BE307" i="9"/>
  <c r="T307" i="9"/>
  <c r="R307" i="9"/>
  <c r="P307" i="9"/>
  <c r="BI303" i="9"/>
  <c r="BH303" i="9"/>
  <c r="BG303" i="9"/>
  <c r="BE303" i="9"/>
  <c r="T303" i="9"/>
  <c r="R303" i="9"/>
  <c r="P303" i="9"/>
  <c r="BI299" i="9"/>
  <c r="BH299" i="9"/>
  <c r="BG299" i="9"/>
  <c r="BE299" i="9"/>
  <c r="T299" i="9"/>
  <c r="R299" i="9"/>
  <c r="P299" i="9"/>
  <c r="BI295" i="9"/>
  <c r="BH295" i="9"/>
  <c r="BG295" i="9"/>
  <c r="BE295" i="9"/>
  <c r="T295" i="9"/>
  <c r="R295" i="9"/>
  <c r="P295" i="9"/>
  <c r="BI291" i="9"/>
  <c r="BH291" i="9"/>
  <c r="BG291" i="9"/>
  <c r="BE291" i="9"/>
  <c r="T291" i="9"/>
  <c r="R291" i="9"/>
  <c r="P291" i="9"/>
  <c r="BI287" i="9"/>
  <c r="BH287" i="9"/>
  <c r="BG287" i="9"/>
  <c r="BE287" i="9"/>
  <c r="T287" i="9"/>
  <c r="R287" i="9"/>
  <c r="P287" i="9"/>
  <c r="BI283" i="9"/>
  <c r="BH283" i="9"/>
  <c r="BG283" i="9"/>
  <c r="BE283" i="9"/>
  <c r="T283" i="9"/>
  <c r="R283" i="9"/>
  <c r="P283" i="9"/>
  <c r="BI279" i="9"/>
  <c r="BH279" i="9"/>
  <c r="BG279" i="9"/>
  <c r="BE279" i="9"/>
  <c r="T279" i="9"/>
  <c r="R279" i="9"/>
  <c r="P279" i="9"/>
  <c r="BI276" i="9"/>
  <c r="BH276" i="9"/>
  <c r="BG276" i="9"/>
  <c r="BE276" i="9"/>
  <c r="T276" i="9"/>
  <c r="R276" i="9"/>
  <c r="P276" i="9"/>
  <c r="BI271" i="9"/>
  <c r="BH271" i="9"/>
  <c r="BG271" i="9"/>
  <c r="BE271" i="9"/>
  <c r="T271" i="9"/>
  <c r="R271" i="9"/>
  <c r="P271" i="9"/>
  <c r="BI267" i="9"/>
  <c r="BH267" i="9"/>
  <c r="BG267" i="9"/>
  <c r="BE267" i="9"/>
  <c r="T267" i="9"/>
  <c r="R267" i="9"/>
  <c r="P267" i="9"/>
  <c r="BI260" i="9"/>
  <c r="BH260" i="9"/>
  <c r="BG260" i="9"/>
  <c r="BE260" i="9"/>
  <c r="T260" i="9"/>
  <c r="R260" i="9"/>
  <c r="P260" i="9"/>
  <c r="BI256" i="9"/>
  <c r="BH256" i="9"/>
  <c r="BG256" i="9"/>
  <c r="BE256" i="9"/>
  <c r="T256" i="9"/>
  <c r="R256" i="9"/>
  <c r="P256" i="9"/>
  <c r="BI252" i="9"/>
  <c r="BH252" i="9"/>
  <c r="BG252" i="9"/>
  <c r="BE252" i="9"/>
  <c r="T252" i="9"/>
  <c r="R252" i="9"/>
  <c r="P252" i="9"/>
  <c r="BI248" i="9"/>
  <c r="BH248" i="9"/>
  <c r="BG248" i="9"/>
  <c r="BE248" i="9"/>
  <c r="T248" i="9"/>
  <c r="R248" i="9"/>
  <c r="P248" i="9"/>
  <c r="BI244" i="9"/>
  <c r="BH244" i="9"/>
  <c r="BG244" i="9"/>
  <c r="BE244" i="9"/>
  <c r="T244" i="9"/>
  <c r="R244" i="9"/>
  <c r="P244" i="9"/>
  <c r="BI240" i="9"/>
  <c r="BH240" i="9"/>
  <c r="BG240" i="9"/>
  <c r="BE240" i="9"/>
  <c r="T240" i="9"/>
  <c r="R240" i="9"/>
  <c r="P240" i="9"/>
  <c r="BI236" i="9"/>
  <c r="BH236" i="9"/>
  <c r="BG236" i="9"/>
  <c r="BE236" i="9"/>
  <c r="T236" i="9"/>
  <c r="R236" i="9"/>
  <c r="P236" i="9"/>
  <c r="BI232" i="9"/>
  <c r="BH232" i="9"/>
  <c r="BG232" i="9"/>
  <c r="BE232" i="9"/>
  <c r="T232" i="9"/>
  <c r="R232" i="9"/>
  <c r="P232" i="9"/>
  <c r="BI228" i="9"/>
  <c r="BH228" i="9"/>
  <c r="BG228" i="9"/>
  <c r="BE228" i="9"/>
  <c r="T228" i="9"/>
  <c r="R228" i="9"/>
  <c r="P228" i="9"/>
  <c r="BI224" i="9"/>
  <c r="BH224" i="9"/>
  <c r="BG224" i="9"/>
  <c r="BE224" i="9"/>
  <c r="T224" i="9"/>
  <c r="R224" i="9"/>
  <c r="P224" i="9"/>
  <c r="BI220" i="9"/>
  <c r="BH220" i="9"/>
  <c r="BG220" i="9"/>
  <c r="BE220" i="9"/>
  <c r="T220" i="9"/>
  <c r="R220" i="9"/>
  <c r="P220" i="9"/>
  <c r="BI218" i="9"/>
  <c r="BH218" i="9"/>
  <c r="BG218" i="9"/>
  <c r="BE218" i="9"/>
  <c r="T218" i="9"/>
  <c r="R218" i="9"/>
  <c r="P218" i="9"/>
  <c r="BI216" i="9"/>
  <c r="BH216" i="9"/>
  <c r="BG216" i="9"/>
  <c r="BE216" i="9"/>
  <c r="T216" i="9"/>
  <c r="R216" i="9"/>
  <c r="P216" i="9"/>
  <c r="BI214" i="9"/>
  <c r="BH214" i="9"/>
  <c r="BG214" i="9"/>
  <c r="BE214" i="9"/>
  <c r="T214" i="9"/>
  <c r="R214" i="9"/>
  <c r="P214" i="9"/>
  <c r="BI210" i="9"/>
  <c r="BH210" i="9"/>
  <c r="BG210" i="9"/>
  <c r="BE210" i="9"/>
  <c r="T210" i="9"/>
  <c r="R210" i="9"/>
  <c r="P210" i="9"/>
  <c r="BI206" i="9"/>
  <c r="BH206" i="9"/>
  <c r="BG206" i="9"/>
  <c r="BE206" i="9"/>
  <c r="T206" i="9"/>
  <c r="R206" i="9"/>
  <c r="P206" i="9"/>
  <c r="BI202" i="9"/>
  <c r="BH202" i="9"/>
  <c r="BG202" i="9"/>
  <c r="BE202" i="9"/>
  <c r="T202" i="9"/>
  <c r="R202" i="9"/>
  <c r="P202" i="9"/>
  <c r="BI194" i="9"/>
  <c r="BH194" i="9"/>
  <c r="BG194" i="9"/>
  <c r="BE194" i="9"/>
  <c r="T194" i="9"/>
  <c r="R194" i="9"/>
  <c r="P194" i="9"/>
  <c r="BI190" i="9"/>
  <c r="BH190" i="9"/>
  <c r="BG190" i="9"/>
  <c r="BE190" i="9"/>
  <c r="T190" i="9"/>
  <c r="R190" i="9"/>
  <c r="P190" i="9"/>
  <c r="BI186" i="9"/>
  <c r="BH186" i="9"/>
  <c r="BG186" i="9"/>
  <c r="BE186" i="9"/>
  <c r="T186" i="9"/>
  <c r="R186" i="9"/>
  <c r="P186" i="9"/>
  <c r="BI182" i="9"/>
  <c r="BH182" i="9"/>
  <c r="BG182" i="9"/>
  <c r="BE182" i="9"/>
  <c r="T182" i="9"/>
  <c r="R182" i="9"/>
  <c r="P182" i="9"/>
  <c r="BI178" i="9"/>
  <c r="BH178" i="9"/>
  <c r="BG178" i="9"/>
  <c r="BE178" i="9"/>
  <c r="T178" i="9"/>
  <c r="R178" i="9"/>
  <c r="P178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4" i="9"/>
  <c r="BH164" i="9"/>
  <c r="BG164" i="9"/>
  <c r="BE164" i="9"/>
  <c r="T164" i="9"/>
  <c r="R164" i="9"/>
  <c r="P164" i="9"/>
  <c r="BI160" i="9"/>
  <c r="BH160" i="9"/>
  <c r="BG160" i="9"/>
  <c r="BE160" i="9"/>
  <c r="T160" i="9"/>
  <c r="R160" i="9"/>
  <c r="P160" i="9"/>
  <c r="BI156" i="9"/>
  <c r="BH156" i="9"/>
  <c r="BG156" i="9"/>
  <c r="BE156" i="9"/>
  <c r="T156" i="9"/>
  <c r="R156" i="9"/>
  <c r="P156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0" i="9"/>
  <c r="BH150" i="9"/>
  <c r="BG150" i="9"/>
  <c r="BE150" i="9"/>
  <c r="T150" i="9"/>
  <c r="R150" i="9"/>
  <c r="P150" i="9"/>
  <c r="BI147" i="9"/>
  <c r="BH147" i="9"/>
  <c r="BG147" i="9"/>
  <c r="BE147" i="9"/>
  <c r="T147" i="9"/>
  <c r="R147" i="9"/>
  <c r="P147" i="9"/>
  <c r="BI143" i="9"/>
  <c r="BH143" i="9"/>
  <c r="BG143" i="9"/>
  <c r="BE143" i="9"/>
  <c r="T143" i="9"/>
  <c r="R143" i="9"/>
  <c r="P143" i="9"/>
  <c r="BI138" i="9"/>
  <c r="BH138" i="9"/>
  <c r="BG138" i="9"/>
  <c r="BE138" i="9"/>
  <c r="T138" i="9"/>
  <c r="R138" i="9"/>
  <c r="P138" i="9"/>
  <c r="BI134" i="9"/>
  <c r="BH134" i="9"/>
  <c r="BG134" i="9"/>
  <c r="BE134" i="9"/>
  <c r="T134" i="9"/>
  <c r="R134" i="9"/>
  <c r="P134" i="9"/>
  <c r="BI130" i="9"/>
  <c r="BH130" i="9"/>
  <c r="BG130" i="9"/>
  <c r="BE130" i="9"/>
  <c r="T130" i="9"/>
  <c r="R130" i="9"/>
  <c r="P130" i="9"/>
  <c r="BI126" i="9"/>
  <c r="BH126" i="9"/>
  <c r="BG126" i="9"/>
  <c r="BE126" i="9"/>
  <c r="T126" i="9"/>
  <c r="R126" i="9"/>
  <c r="P126" i="9"/>
  <c r="BI122" i="9"/>
  <c r="BH122" i="9"/>
  <c r="BG122" i="9"/>
  <c r="BE122" i="9"/>
  <c r="T122" i="9"/>
  <c r="R122" i="9"/>
  <c r="P122" i="9"/>
  <c r="BI118" i="9"/>
  <c r="BH118" i="9"/>
  <c r="BG118" i="9"/>
  <c r="BE118" i="9"/>
  <c r="T118" i="9"/>
  <c r="R118" i="9"/>
  <c r="P118" i="9"/>
  <c r="BI112" i="9"/>
  <c r="BH112" i="9"/>
  <c r="BG112" i="9"/>
  <c r="BE112" i="9"/>
  <c r="T112" i="9"/>
  <c r="R112" i="9"/>
  <c r="P112" i="9"/>
  <c r="BI108" i="9"/>
  <c r="BH108" i="9"/>
  <c r="BG108" i="9"/>
  <c r="BE108" i="9"/>
  <c r="T108" i="9"/>
  <c r="R108" i="9"/>
  <c r="P108" i="9"/>
  <c r="BI104" i="9"/>
  <c r="BH104" i="9"/>
  <c r="BG104" i="9"/>
  <c r="BE104" i="9"/>
  <c r="T104" i="9"/>
  <c r="R104" i="9"/>
  <c r="P104" i="9"/>
  <c r="BI100" i="9"/>
  <c r="BH100" i="9"/>
  <c r="BG100" i="9"/>
  <c r="BE100" i="9"/>
  <c r="T100" i="9"/>
  <c r="R100" i="9"/>
  <c r="P100" i="9"/>
  <c r="BI96" i="9"/>
  <c r="BH96" i="9"/>
  <c r="BG96" i="9"/>
  <c r="BE96" i="9"/>
  <c r="T96" i="9"/>
  <c r="R96" i="9"/>
  <c r="P96" i="9"/>
  <c r="BI93" i="9"/>
  <c r="BH93" i="9"/>
  <c r="BG93" i="9"/>
  <c r="BE93" i="9"/>
  <c r="T93" i="9"/>
  <c r="R93" i="9"/>
  <c r="P93" i="9"/>
  <c r="BI91" i="9"/>
  <c r="BH91" i="9"/>
  <c r="BG91" i="9"/>
  <c r="BE91" i="9"/>
  <c r="T91" i="9"/>
  <c r="R91" i="9"/>
  <c r="P91" i="9"/>
  <c r="BI89" i="9"/>
  <c r="BH89" i="9"/>
  <c r="BG89" i="9"/>
  <c r="BE89" i="9"/>
  <c r="T89" i="9"/>
  <c r="R89" i="9"/>
  <c r="P89" i="9"/>
  <c r="J83" i="9"/>
  <c r="J82" i="9"/>
  <c r="F82" i="9"/>
  <c r="F80" i="9"/>
  <c r="E78" i="9"/>
  <c r="J55" i="9"/>
  <c r="J54" i="9"/>
  <c r="F54" i="9"/>
  <c r="F52" i="9"/>
  <c r="E50" i="9"/>
  <c r="J18" i="9"/>
  <c r="E18" i="9"/>
  <c r="F83" i="9" s="1"/>
  <c r="J17" i="9"/>
  <c r="J12" i="9"/>
  <c r="J80" i="9" s="1"/>
  <c r="E7" i="9"/>
  <c r="E76" i="9"/>
  <c r="J37" i="8"/>
  <c r="J36" i="8"/>
  <c r="AY61" i="1"/>
  <c r="J35" i="8"/>
  <c r="AX61" i="1"/>
  <c r="BI515" i="8"/>
  <c r="BH515" i="8"/>
  <c r="BG515" i="8"/>
  <c r="BE515" i="8"/>
  <c r="T515" i="8"/>
  <c r="R515" i="8"/>
  <c r="P515" i="8"/>
  <c r="BI505" i="8"/>
  <c r="BH505" i="8"/>
  <c r="BG505" i="8"/>
  <c r="BE505" i="8"/>
  <c r="T505" i="8"/>
  <c r="R505" i="8"/>
  <c r="P505" i="8"/>
  <c r="BI497" i="8"/>
  <c r="BH497" i="8"/>
  <c r="BG497" i="8"/>
  <c r="BE497" i="8"/>
  <c r="T497" i="8"/>
  <c r="R497" i="8"/>
  <c r="P497" i="8"/>
  <c r="BI489" i="8"/>
  <c r="BH489" i="8"/>
  <c r="BG489" i="8"/>
  <c r="BE489" i="8"/>
  <c r="T489" i="8"/>
  <c r="R489" i="8"/>
  <c r="P489" i="8"/>
  <c r="BI484" i="8"/>
  <c r="BH484" i="8"/>
  <c r="BG484" i="8"/>
  <c r="BE484" i="8"/>
  <c r="T484" i="8"/>
  <c r="R484" i="8"/>
  <c r="P484" i="8"/>
  <c r="BI480" i="8"/>
  <c r="BH480" i="8"/>
  <c r="BG480" i="8"/>
  <c r="BE480" i="8"/>
  <c r="T480" i="8"/>
  <c r="R480" i="8"/>
  <c r="P480" i="8"/>
  <c r="BI476" i="8"/>
  <c r="BH476" i="8"/>
  <c r="BG476" i="8"/>
  <c r="BE476" i="8"/>
  <c r="T476" i="8"/>
  <c r="R476" i="8"/>
  <c r="P476" i="8"/>
  <c r="BI474" i="8"/>
  <c r="BH474" i="8"/>
  <c r="BG474" i="8"/>
  <c r="BE474" i="8"/>
  <c r="T474" i="8"/>
  <c r="R474" i="8"/>
  <c r="P474" i="8"/>
  <c r="BI472" i="8"/>
  <c r="BH472" i="8"/>
  <c r="BG472" i="8"/>
  <c r="BE472" i="8"/>
  <c r="T472" i="8"/>
  <c r="R472" i="8"/>
  <c r="P472" i="8"/>
  <c r="BI470" i="8"/>
  <c r="BH470" i="8"/>
  <c r="BG470" i="8"/>
  <c r="BE470" i="8"/>
  <c r="T470" i="8"/>
  <c r="R470" i="8"/>
  <c r="P470" i="8"/>
  <c r="BI466" i="8"/>
  <c r="BH466" i="8"/>
  <c r="BG466" i="8"/>
  <c r="BE466" i="8"/>
  <c r="T466" i="8"/>
  <c r="R466" i="8"/>
  <c r="P466" i="8"/>
  <c r="BI463" i="8"/>
  <c r="BH463" i="8"/>
  <c r="BG463" i="8"/>
  <c r="BE463" i="8"/>
  <c r="T463" i="8"/>
  <c r="R463" i="8"/>
  <c r="P463" i="8"/>
  <c r="BI460" i="8"/>
  <c r="BH460" i="8"/>
  <c r="BG460" i="8"/>
  <c r="BE460" i="8"/>
  <c r="T460" i="8"/>
  <c r="R460" i="8"/>
  <c r="P460" i="8"/>
  <c r="BI458" i="8"/>
  <c r="BH458" i="8"/>
  <c r="BG458" i="8"/>
  <c r="BE458" i="8"/>
  <c r="T458" i="8"/>
  <c r="R458" i="8"/>
  <c r="P458" i="8"/>
  <c r="BI450" i="8"/>
  <c r="BH450" i="8"/>
  <c r="BG450" i="8"/>
  <c r="BE450" i="8"/>
  <c r="T450" i="8"/>
  <c r="R450" i="8"/>
  <c r="P450" i="8"/>
  <c r="BI444" i="8"/>
  <c r="BH444" i="8"/>
  <c r="BG444" i="8"/>
  <c r="BE444" i="8"/>
  <c r="T444" i="8"/>
  <c r="R444" i="8"/>
  <c r="P444" i="8"/>
  <c r="BI442" i="8"/>
  <c r="BH442" i="8"/>
  <c r="BG442" i="8"/>
  <c r="BE442" i="8"/>
  <c r="T442" i="8"/>
  <c r="R442" i="8"/>
  <c r="P442" i="8"/>
  <c r="BI438" i="8"/>
  <c r="BH438" i="8"/>
  <c r="BG438" i="8"/>
  <c r="BE438" i="8"/>
  <c r="T438" i="8"/>
  <c r="R438" i="8"/>
  <c r="P438" i="8"/>
  <c r="BI430" i="8"/>
  <c r="BH430" i="8"/>
  <c r="BG430" i="8"/>
  <c r="BE430" i="8"/>
  <c r="T430" i="8"/>
  <c r="R430" i="8"/>
  <c r="P430" i="8"/>
  <c r="BI422" i="8"/>
  <c r="BH422" i="8"/>
  <c r="BG422" i="8"/>
  <c r="BE422" i="8"/>
  <c r="T422" i="8"/>
  <c r="R422" i="8"/>
  <c r="P422" i="8"/>
  <c r="BI414" i="8"/>
  <c r="BH414" i="8"/>
  <c r="BG414" i="8"/>
  <c r="BE414" i="8"/>
  <c r="T414" i="8"/>
  <c r="R414" i="8"/>
  <c r="P414" i="8"/>
  <c r="BI410" i="8"/>
  <c r="BH410" i="8"/>
  <c r="BG410" i="8"/>
  <c r="BE410" i="8"/>
  <c r="T410" i="8"/>
  <c r="R410" i="8"/>
  <c r="P410" i="8"/>
  <c r="BI408" i="8"/>
  <c r="BH408" i="8"/>
  <c r="BG408" i="8"/>
  <c r="BE408" i="8"/>
  <c r="T408" i="8"/>
  <c r="R408" i="8"/>
  <c r="P408" i="8"/>
  <c r="BI406" i="8"/>
  <c r="BH406" i="8"/>
  <c r="BG406" i="8"/>
  <c r="BE406" i="8"/>
  <c r="T406" i="8"/>
  <c r="R406" i="8"/>
  <c r="P406" i="8"/>
  <c r="BI404" i="8"/>
  <c r="BH404" i="8"/>
  <c r="BG404" i="8"/>
  <c r="BE404" i="8"/>
  <c r="T404" i="8"/>
  <c r="R404" i="8"/>
  <c r="P404" i="8"/>
  <c r="BI398" i="8"/>
  <c r="BH398" i="8"/>
  <c r="BG398" i="8"/>
  <c r="BE398" i="8"/>
  <c r="T398" i="8"/>
  <c r="R398" i="8"/>
  <c r="P398" i="8"/>
  <c r="BI392" i="8"/>
  <c r="BH392" i="8"/>
  <c r="BG392" i="8"/>
  <c r="BE392" i="8"/>
  <c r="T392" i="8"/>
  <c r="R392" i="8"/>
  <c r="P392" i="8"/>
  <c r="BI386" i="8"/>
  <c r="BH386" i="8"/>
  <c r="BG386" i="8"/>
  <c r="BE386" i="8"/>
  <c r="T386" i="8"/>
  <c r="R386" i="8"/>
  <c r="P386" i="8"/>
  <c r="BI384" i="8"/>
  <c r="BH384" i="8"/>
  <c r="BG384" i="8"/>
  <c r="BE384" i="8"/>
  <c r="T384" i="8"/>
  <c r="R384" i="8"/>
  <c r="P384" i="8"/>
  <c r="BI378" i="8"/>
  <c r="BH378" i="8"/>
  <c r="BG378" i="8"/>
  <c r="BE378" i="8"/>
  <c r="T378" i="8"/>
  <c r="R378" i="8"/>
  <c r="P378" i="8"/>
  <c r="BI372" i="8"/>
  <c r="BH372" i="8"/>
  <c r="BG372" i="8"/>
  <c r="BE372" i="8"/>
  <c r="T372" i="8"/>
  <c r="R372" i="8"/>
  <c r="P372" i="8"/>
  <c r="BI370" i="8"/>
  <c r="BH370" i="8"/>
  <c r="BG370" i="8"/>
  <c r="BE370" i="8"/>
  <c r="T370" i="8"/>
  <c r="R370" i="8"/>
  <c r="P370" i="8"/>
  <c r="BI366" i="8"/>
  <c r="BH366" i="8"/>
  <c r="BG366" i="8"/>
  <c r="BE366" i="8"/>
  <c r="T366" i="8"/>
  <c r="R366" i="8"/>
  <c r="P366" i="8"/>
  <c r="BI360" i="8"/>
  <c r="BH360" i="8"/>
  <c r="BG360" i="8"/>
  <c r="BE360" i="8"/>
  <c r="T360" i="8"/>
  <c r="R360" i="8"/>
  <c r="P360" i="8"/>
  <c r="BI354" i="8"/>
  <c r="BH354" i="8"/>
  <c r="BG354" i="8"/>
  <c r="BE354" i="8"/>
  <c r="T354" i="8"/>
  <c r="R354" i="8"/>
  <c r="P354" i="8"/>
  <c r="BI350" i="8"/>
  <c r="BH350" i="8"/>
  <c r="BG350" i="8"/>
  <c r="BE350" i="8"/>
  <c r="T350" i="8"/>
  <c r="R350" i="8"/>
  <c r="P350" i="8"/>
  <c r="BI348" i="8"/>
  <c r="BH348" i="8"/>
  <c r="BG348" i="8"/>
  <c r="BE348" i="8"/>
  <c r="T348" i="8"/>
  <c r="R348" i="8"/>
  <c r="P348" i="8"/>
  <c r="BI346" i="8"/>
  <c r="BH346" i="8"/>
  <c r="BG346" i="8"/>
  <c r="BE346" i="8"/>
  <c r="T346" i="8"/>
  <c r="R346" i="8"/>
  <c r="P346" i="8"/>
  <c r="BI344" i="8"/>
  <c r="BH344" i="8"/>
  <c r="BG344" i="8"/>
  <c r="BE344" i="8"/>
  <c r="T344" i="8"/>
  <c r="R344" i="8"/>
  <c r="P344" i="8"/>
  <c r="BI343" i="8"/>
  <c r="BH343" i="8"/>
  <c r="BG343" i="8"/>
  <c r="BE343" i="8"/>
  <c r="T343" i="8"/>
  <c r="R343" i="8"/>
  <c r="P343" i="8"/>
  <c r="BI339" i="8"/>
  <c r="BH339" i="8"/>
  <c r="BG339" i="8"/>
  <c r="BE339" i="8"/>
  <c r="T339" i="8"/>
  <c r="R339" i="8"/>
  <c r="P339" i="8"/>
  <c r="BI335" i="8"/>
  <c r="BH335" i="8"/>
  <c r="BG335" i="8"/>
  <c r="BE335" i="8"/>
  <c r="T335" i="8"/>
  <c r="R335" i="8"/>
  <c r="P335" i="8"/>
  <c r="BI333" i="8"/>
  <c r="BH333" i="8"/>
  <c r="BG333" i="8"/>
  <c r="BE333" i="8"/>
  <c r="T333" i="8"/>
  <c r="R333" i="8"/>
  <c r="P333" i="8"/>
  <c r="BI331" i="8"/>
  <c r="BH331" i="8"/>
  <c r="BG331" i="8"/>
  <c r="BE331" i="8"/>
  <c r="T331" i="8"/>
  <c r="R331" i="8"/>
  <c r="P331" i="8"/>
  <c r="BI329" i="8"/>
  <c r="BH329" i="8"/>
  <c r="BG329" i="8"/>
  <c r="BE329" i="8"/>
  <c r="T329" i="8"/>
  <c r="R329" i="8"/>
  <c r="P329" i="8"/>
  <c r="BI326" i="8"/>
  <c r="BH326" i="8"/>
  <c r="BG326" i="8"/>
  <c r="BE326" i="8"/>
  <c r="T326" i="8"/>
  <c r="R326" i="8"/>
  <c r="P326" i="8"/>
  <c r="BI323" i="8"/>
  <c r="BH323" i="8"/>
  <c r="BG323" i="8"/>
  <c r="BE323" i="8"/>
  <c r="T323" i="8"/>
  <c r="R323" i="8"/>
  <c r="P323" i="8"/>
  <c r="BI320" i="8"/>
  <c r="BH320" i="8"/>
  <c r="BG320" i="8"/>
  <c r="BE320" i="8"/>
  <c r="T320" i="8"/>
  <c r="R320" i="8"/>
  <c r="P320" i="8"/>
  <c r="BI316" i="8"/>
  <c r="BH316" i="8"/>
  <c r="BG316" i="8"/>
  <c r="BE316" i="8"/>
  <c r="T316" i="8"/>
  <c r="R316" i="8"/>
  <c r="P316" i="8"/>
  <c r="BI315" i="8"/>
  <c r="BH315" i="8"/>
  <c r="BG315" i="8"/>
  <c r="BE315" i="8"/>
  <c r="T315" i="8"/>
  <c r="R315" i="8"/>
  <c r="P315" i="8"/>
  <c r="BI311" i="8"/>
  <c r="BH311" i="8"/>
  <c r="BG311" i="8"/>
  <c r="BE311" i="8"/>
  <c r="T311" i="8"/>
  <c r="R311" i="8"/>
  <c r="P311" i="8"/>
  <c r="BI307" i="8"/>
  <c r="BH307" i="8"/>
  <c r="BG307" i="8"/>
  <c r="BE307" i="8"/>
  <c r="T307" i="8"/>
  <c r="R307" i="8"/>
  <c r="P307" i="8"/>
  <c r="BI303" i="8"/>
  <c r="BH303" i="8"/>
  <c r="BG303" i="8"/>
  <c r="BE303" i="8"/>
  <c r="T303" i="8"/>
  <c r="R303" i="8"/>
  <c r="P303" i="8"/>
  <c r="BI299" i="8"/>
  <c r="BH299" i="8"/>
  <c r="BG299" i="8"/>
  <c r="BE299" i="8"/>
  <c r="T299" i="8"/>
  <c r="R299" i="8"/>
  <c r="P299" i="8"/>
  <c r="BI297" i="8"/>
  <c r="BH297" i="8"/>
  <c r="BG297" i="8"/>
  <c r="BE297" i="8"/>
  <c r="T297" i="8"/>
  <c r="R297" i="8"/>
  <c r="P297" i="8"/>
  <c r="BI295" i="8"/>
  <c r="BH295" i="8"/>
  <c r="BG295" i="8"/>
  <c r="BE295" i="8"/>
  <c r="T295" i="8"/>
  <c r="R295" i="8"/>
  <c r="P295" i="8"/>
  <c r="BI293" i="8"/>
  <c r="BH293" i="8"/>
  <c r="BG293" i="8"/>
  <c r="BE293" i="8"/>
  <c r="T293" i="8"/>
  <c r="R293" i="8"/>
  <c r="P293" i="8"/>
  <c r="BI290" i="8"/>
  <c r="BH290" i="8"/>
  <c r="BG290" i="8"/>
  <c r="BE290" i="8"/>
  <c r="T290" i="8"/>
  <c r="R290" i="8"/>
  <c r="P290" i="8"/>
  <c r="BI288" i="8"/>
  <c r="BH288" i="8"/>
  <c r="BG288" i="8"/>
  <c r="BE288" i="8"/>
  <c r="T288" i="8"/>
  <c r="R288" i="8"/>
  <c r="P288" i="8"/>
  <c r="BI286" i="8"/>
  <c r="BH286" i="8"/>
  <c r="BG286" i="8"/>
  <c r="BE286" i="8"/>
  <c r="T286" i="8"/>
  <c r="R286" i="8"/>
  <c r="P286" i="8"/>
  <c r="BI282" i="8"/>
  <c r="BH282" i="8"/>
  <c r="BG282" i="8"/>
  <c r="BE282" i="8"/>
  <c r="T282" i="8"/>
  <c r="R282" i="8"/>
  <c r="P282" i="8"/>
  <c r="BI281" i="8"/>
  <c r="BH281" i="8"/>
  <c r="BG281" i="8"/>
  <c r="BE281" i="8"/>
  <c r="T281" i="8"/>
  <c r="R281" i="8"/>
  <c r="P281" i="8"/>
  <c r="BI277" i="8"/>
  <c r="BH277" i="8"/>
  <c r="BG277" i="8"/>
  <c r="BE277" i="8"/>
  <c r="T277" i="8"/>
  <c r="R277" i="8"/>
  <c r="P277" i="8"/>
  <c r="BI272" i="8"/>
  <c r="BH272" i="8"/>
  <c r="BG272" i="8"/>
  <c r="BE272" i="8"/>
  <c r="T272" i="8"/>
  <c r="R272" i="8"/>
  <c r="P272" i="8"/>
  <c r="BI268" i="8"/>
  <c r="BH268" i="8"/>
  <c r="BG268" i="8"/>
  <c r="BE268" i="8"/>
  <c r="T268" i="8"/>
  <c r="R268" i="8"/>
  <c r="P268" i="8"/>
  <c r="BI263" i="8"/>
  <c r="BH263" i="8"/>
  <c r="BG263" i="8"/>
  <c r="BE263" i="8"/>
  <c r="T263" i="8"/>
  <c r="R263" i="8"/>
  <c r="P263" i="8"/>
  <c r="BI261" i="8"/>
  <c r="BH261" i="8"/>
  <c r="BG261" i="8"/>
  <c r="BE261" i="8"/>
  <c r="T261" i="8"/>
  <c r="R261" i="8"/>
  <c r="P261" i="8"/>
  <c r="BI259" i="8"/>
  <c r="BH259" i="8"/>
  <c r="BG259" i="8"/>
  <c r="BE259" i="8"/>
  <c r="T259" i="8"/>
  <c r="R259" i="8"/>
  <c r="P259" i="8"/>
  <c r="BI257" i="8"/>
  <c r="BH257" i="8"/>
  <c r="BG257" i="8"/>
  <c r="BE257" i="8"/>
  <c r="T257" i="8"/>
  <c r="R257" i="8"/>
  <c r="P257" i="8"/>
  <c r="BI254" i="8"/>
  <c r="BH254" i="8"/>
  <c r="BG254" i="8"/>
  <c r="BE254" i="8"/>
  <c r="T254" i="8"/>
  <c r="R254" i="8"/>
  <c r="P254" i="8"/>
  <c r="BI251" i="8"/>
  <c r="BH251" i="8"/>
  <c r="BG251" i="8"/>
  <c r="BE251" i="8"/>
  <c r="T251" i="8"/>
  <c r="R251" i="8"/>
  <c r="P251" i="8"/>
  <c r="BI249" i="8"/>
  <c r="BH249" i="8"/>
  <c r="BG249" i="8"/>
  <c r="BE249" i="8"/>
  <c r="T249" i="8"/>
  <c r="R249" i="8"/>
  <c r="P249" i="8"/>
  <c r="BI247" i="8"/>
  <c r="BH247" i="8"/>
  <c r="BG247" i="8"/>
  <c r="BE247" i="8"/>
  <c r="T247" i="8"/>
  <c r="R247" i="8"/>
  <c r="P247" i="8"/>
  <c r="BI242" i="8"/>
  <c r="BH242" i="8"/>
  <c r="BG242" i="8"/>
  <c r="BE242" i="8"/>
  <c r="T242" i="8"/>
  <c r="R242" i="8"/>
  <c r="P242" i="8"/>
  <c r="BI238" i="8"/>
  <c r="BH238" i="8"/>
  <c r="BG238" i="8"/>
  <c r="BE238" i="8"/>
  <c r="T238" i="8"/>
  <c r="R238" i="8"/>
  <c r="P238" i="8"/>
  <c r="BI234" i="8"/>
  <c r="BH234" i="8"/>
  <c r="BG234" i="8"/>
  <c r="BE234" i="8"/>
  <c r="T234" i="8"/>
  <c r="R234" i="8"/>
  <c r="P234" i="8"/>
  <c r="BI229" i="8"/>
  <c r="BH229" i="8"/>
  <c r="BG229" i="8"/>
  <c r="BE229" i="8"/>
  <c r="T229" i="8"/>
  <c r="R229" i="8"/>
  <c r="P229" i="8"/>
  <c r="BI225" i="8"/>
  <c r="BH225" i="8"/>
  <c r="BG225" i="8"/>
  <c r="BE225" i="8"/>
  <c r="T225" i="8"/>
  <c r="R225" i="8"/>
  <c r="P225" i="8"/>
  <c r="BI220" i="8"/>
  <c r="BH220" i="8"/>
  <c r="BG220" i="8"/>
  <c r="BE220" i="8"/>
  <c r="T220" i="8"/>
  <c r="R220" i="8"/>
  <c r="P220" i="8"/>
  <c r="BI214" i="8"/>
  <c r="BH214" i="8"/>
  <c r="BG214" i="8"/>
  <c r="BE214" i="8"/>
  <c r="T214" i="8"/>
  <c r="R214" i="8"/>
  <c r="P214" i="8"/>
  <c r="BI207" i="8"/>
  <c r="BH207" i="8"/>
  <c r="BG207" i="8"/>
  <c r="BE207" i="8"/>
  <c r="T207" i="8"/>
  <c r="R207" i="8"/>
  <c r="P207" i="8"/>
  <c r="BI199" i="8"/>
  <c r="BH199" i="8"/>
  <c r="BG199" i="8"/>
  <c r="BE199" i="8"/>
  <c r="T199" i="8"/>
  <c r="R199" i="8"/>
  <c r="P199" i="8"/>
  <c r="BI193" i="8"/>
  <c r="BH193" i="8"/>
  <c r="BG193" i="8"/>
  <c r="BE193" i="8"/>
  <c r="T193" i="8"/>
  <c r="R193" i="8"/>
  <c r="P193" i="8"/>
  <c r="BI191" i="8"/>
  <c r="BH191" i="8"/>
  <c r="BG191" i="8"/>
  <c r="BE191" i="8"/>
  <c r="T191" i="8"/>
  <c r="R191" i="8"/>
  <c r="P191" i="8"/>
  <c r="BI186" i="8"/>
  <c r="BH186" i="8"/>
  <c r="BG186" i="8"/>
  <c r="BE186" i="8"/>
  <c r="T186" i="8"/>
  <c r="R186" i="8"/>
  <c r="P186" i="8"/>
  <c r="BI180" i="8"/>
  <c r="BH180" i="8"/>
  <c r="BG180" i="8"/>
  <c r="BE180" i="8"/>
  <c r="T180" i="8"/>
  <c r="R180" i="8"/>
  <c r="P180" i="8"/>
  <c r="BI173" i="8"/>
  <c r="BH173" i="8"/>
  <c r="BG173" i="8"/>
  <c r="BE173" i="8"/>
  <c r="T173" i="8"/>
  <c r="R173" i="8"/>
  <c r="P173" i="8"/>
  <c r="BI164" i="8"/>
  <c r="BH164" i="8"/>
  <c r="BG164" i="8"/>
  <c r="BE164" i="8"/>
  <c r="T164" i="8"/>
  <c r="R164" i="8"/>
  <c r="P164" i="8"/>
  <c r="BI160" i="8"/>
  <c r="BH160" i="8"/>
  <c r="BG160" i="8"/>
  <c r="BE160" i="8"/>
  <c r="T160" i="8"/>
  <c r="R160" i="8"/>
  <c r="P160" i="8"/>
  <c r="BI152" i="8"/>
  <c r="BH152" i="8"/>
  <c r="BG152" i="8"/>
  <c r="BE152" i="8"/>
  <c r="T152" i="8"/>
  <c r="R152" i="8"/>
  <c r="P152" i="8"/>
  <c r="BI148" i="8"/>
  <c r="BH148" i="8"/>
  <c r="BG148" i="8"/>
  <c r="BE148" i="8"/>
  <c r="T148" i="8"/>
  <c r="R148" i="8"/>
  <c r="P148" i="8"/>
  <c r="BI142" i="8"/>
  <c r="BH142" i="8"/>
  <c r="BG142" i="8"/>
  <c r="BE142" i="8"/>
  <c r="T142" i="8"/>
  <c r="R142" i="8"/>
  <c r="P142" i="8"/>
  <c r="BI136" i="8"/>
  <c r="BH136" i="8"/>
  <c r="BG136" i="8"/>
  <c r="BE136" i="8"/>
  <c r="T136" i="8"/>
  <c r="R136" i="8"/>
  <c r="P136" i="8"/>
  <c r="BI132" i="8"/>
  <c r="BH132" i="8"/>
  <c r="BG132" i="8"/>
  <c r="BE132" i="8"/>
  <c r="T132" i="8"/>
  <c r="R132" i="8"/>
  <c r="P132" i="8"/>
  <c r="BI126" i="8"/>
  <c r="BH126" i="8"/>
  <c r="BG126" i="8"/>
  <c r="BE126" i="8"/>
  <c r="T126" i="8"/>
  <c r="R126" i="8"/>
  <c r="P126" i="8"/>
  <c r="BI120" i="8"/>
  <c r="BH120" i="8"/>
  <c r="BG120" i="8"/>
  <c r="BE120" i="8"/>
  <c r="T120" i="8"/>
  <c r="R120" i="8"/>
  <c r="P120" i="8"/>
  <c r="BI116" i="8"/>
  <c r="BH116" i="8"/>
  <c r="BG116" i="8"/>
  <c r="BE116" i="8"/>
  <c r="T116" i="8"/>
  <c r="R116" i="8"/>
  <c r="P116" i="8"/>
  <c r="BI112" i="8"/>
  <c r="BH112" i="8"/>
  <c r="BG112" i="8"/>
  <c r="BE112" i="8"/>
  <c r="T112" i="8"/>
  <c r="R112" i="8"/>
  <c r="P112" i="8"/>
  <c r="BI107" i="8"/>
  <c r="BH107" i="8"/>
  <c r="BG107" i="8"/>
  <c r="BE107" i="8"/>
  <c r="T107" i="8"/>
  <c r="T106" i="8" s="1"/>
  <c r="R107" i="8"/>
  <c r="R106" i="8"/>
  <c r="P107" i="8"/>
  <c r="P106" i="8"/>
  <c r="BI99" i="8"/>
  <c r="BH99" i="8"/>
  <c r="BG99" i="8"/>
  <c r="BE99" i="8"/>
  <c r="T99" i="8"/>
  <c r="T98" i="8"/>
  <c r="R99" i="8"/>
  <c r="R98" i="8" s="1"/>
  <c r="P99" i="8"/>
  <c r="P98" i="8"/>
  <c r="J93" i="8"/>
  <c r="J92" i="8"/>
  <c r="F92" i="8"/>
  <c r="F90" i="8"/>
  <c r="E88" i="8"/>
  <c r="J55" i="8"/>
  <c r="J54" i="8"/>
  <c r="F54" i="8"/>
  <c r="F52" i="8"/>
  <c r="E50" i="8"/>
  <c r="J18" i="8"/>
  <c r="E18" i="8"/>
  <c r="F55" i="8"/>
  <c r="J17" i="8"/>
  <c r="J12" i="8"/>
  <c r="J90" i="8" s="1"/>
  <c r="E7" i="8"/>
  <c r="E48" i="8"/>
  <c r="J37" i="7"/>
  <c r="J36" i="7"/>
  <c r="AY60" i="1"/>
  <c r="J35" i="7"/>
  <c r="AX60" i="1"/>
  <c r="BI84" i="7"/>
  <c r="BH84" i="7"/>
  <c r="BG84" i="7"/>
  <c r="BE84" i="7"/>
  <c r="T84" i="7"/>
  <c r="T83" i="7"/>
  <c r="T82" i="7"/>
  <c r="T81" i="7" s="1"/>
  <c r="R84" i="7"/>
  <c r="R83" i="7"/>
  <c r="R82" i="7" s="1"/>
  <c r="R81" i="7" s="1"/>
  <c r="P84" i="7"/>
  <c r="P83" i="7"/>
  <c r="P82" i="7"/>
  <c r="P81" i="7" s="1"/>
  <c r="AU60" i="1" s="1"/>
  <c r="J78" i="7"/>
  <c r="J77" i="7"/>
  <c r="F77" i="7"/>
  <c r="F75" i="7"/>
  <c r="E73" i="7"/>
  <c r="J55" i="7"/>
  <c r="J54" i="7"/>
  <c r="F54" i="7"/>
  <c r="F52" i="7"/>
  <c r="E50" i="7"/>
  <c r="J18" i="7"/>
  <c r="E18" i="7"/>
  <c r="F55" i="7"/>
  <c r="J17" i="7"/>
  <c r="J12" i="7"/>
  <c r="J75" i="7"/>
  <c r="E7" i="7"/>
  <c r="E48" i="7" s="1"/>
  <c r="J37" i="6"/>
  <c r="J36" i="6"/>
  <c r="AY59" i="1"/>
  <c r="J35" i="6"/>
  <c r="AX59" i="1" s="1"/>
  <c r="BI325" i="6"/>
  <c r="BH325" i="6"/>
  <c r="BG325" i="6"/>
  <c r="BE325" i="6"/>
  <c r="T325" i="6"/>
  <c r="R325" i="6"/>
  <c r="P325" i="6"/>
  <c r="BI321" i="6"/>
  <c r="BH321" i="6"/>
  <c r="BG321" i="6"/>
  <c r="BE321" i="6"/>
  <c r="T321" i="6"/>
  <c r="R321" i="6"/>
  <c r="P321" i="6"/>
  <c r="BI317" i="6"/>
  <c r="BH317" i="6"/>
  <c r="BG317" i="6"/>
  <c r="BE317" i="6"/>
  <c r="T317" i="6"/>
  <c r="R317" i="6"/>
  <c r="P317" i="6"/>
  <c r="BI315" i="6"/>
  <c r="BH315" i="6"/>
  <c r="BG315" i="6"/>
  <c r="BE315" i="6"/>
  <c r="T315" i="6"/>
  <c r="R315" i="6"/>
  <c r="P315" i="6"/>
  <c r="BI313" i="6"/>
  <c r="BH313" i="6"/>
  <c r="BG313" i="6"/>
  <c r="BE313" i="6"/>
  <c r="T313" i="6"/>
  <c r="R313" i="6"/>
  <c r="P313" i="6"/>
  <c r="BI311" i="6"/>
  <c r="BH311" i="6"/>
  <c r="BG311" i="6"/>
  <c r="BE311" i="6"/>
  <c r="T311" i="6"/>
  <c r="R311" i="6"/>
  <c r="P311" i="6"/>
  <c r="BI307" i="6"/>
  <c r="BH307" i="6"/>
  <c r="BG307" i="6"/>
  <c r="BE307" i="6"/>
  <c r="T307" i="6"/>
  <c r="R307" i="6"/>
  <c r="P307" i="6"/>
  <c r="BI303" i="6"/>
  <c r="BH303" i="6"/>
  <c r="BG303" i="6"/>
  <c r="BE303" i="6"/>
  <c r="T303" i="6"/>
  <c r="R303" i="6"/>
  <c r="P303" i="6"/>
  <c r="BI299" i="6"/>
  <c r="BH299" i="6"/>
  <c r="BG299" i="6"/>
  <c r="BE299" i="6"/>
  <c r="T299" i="6"/>
  <c r="R299" i="6"/>
  <c r="P299" i="6"/>
  <c r="BI295" i="6"/>
  <c r="BH295" i="6"/>
  <c r="BG295" i="6"/>
  <c r="BE295" i="6"/>
  <c r="T295" i="6"/>
  <c r="R295" i="6"/>
  <c r="P295" i="6"/>
  <c r="BI291" i="6"/>
  <c r="BH291" i="6"/>
  <c r="BG291" i="6"/>
  <c r="BE291" i="6"/>
  <c r="T291" i="6"/>
  <c r="R291" i="6"/>
  <c r="P291" i="6"/>
  <c r="BI287" i="6"/>
  <c r="BH287" i="6"/>
  <c r="BG287" i="6"/>
  <c r="BE287" i="6"/>
  <c r="T287" i="6"/>
  <c r="R287" i="6"/>
  <c r="P287" i="6"/>
  <c r="BI283" i="6"/>
  <c r="BH283" i="6"/>
  <c r="BG283" i="6"/>
  <c r="BE283" i="6"/>
  <c r="T283" i="6"/>
  <c r="R283" i="6"/>
  <c r="P283" i="6"/>
  <c r="BI279" i="6"/>
  <c r="BH279" i="6"/>
  <c r="BG279" i="6"/>
  <c r="BE279" i="6"/>
  <c r="T279" i="6"/>
  <c r="R279" i="6"/>
  <c r="P279" i="6"/>
  <c r="BI276" i="6"/>
  <c r="BH276" i="6"/>
  <c r="BG276" i="6"/>
  <c r="BE276" i="6"/>
  <c r="T276" i="6"/>
  <c r="R276" i="6"/>
  <c r="P276" i="6"/>
  <c r="BI271" i="6"/>
  <c r="BH271" i="6"/>
  <c r="BG271" i="6"/>
  <c r="BE271" i="6"/>
  <c r="T271" i="6"/>
  <c r="R271" i="6"/>
  <c r="P271" i="6"/>
  <c r="BI267" i="6"/>
  <c r="BH267" i="6"/>
  <c r="BG267" i="6"/>
  <c r="BE267" i="6"/>
  <c r="T267" i="6"/>
  <c r="R267" i="6"/>
  <c r="P267" i="6"/>
  <c r="BI260" i="6"/>
  <c r="BH260" i="6"/>
  <c r="BG260" i="6"/>
  <c r="BE260" i="6"/>
  <c r="T260" i="6"/>
  <c r="R260" i="6"/>
  <c r="P260" i="6"/>
  <c r="BI256" i="6"/>
  <c r="BH256" i="6"/>
  <c r="BG256" i="6"/>
  <c r="BE256" i="6"/>
  <c r="T256" i="6"/>
  <c r="R256" i="6"/>
  <c r="P256" i="6"/>
  <c r="BI252" i="6"/>
  <c r="BH252" i="6"/>
  <c r="BG252" i="6"/>
  <c r="BE252" i="6"/>
  <c r="T252" i="6"/>
  <c r="R252" i="6"/>
  <c r="P252" i="6"/>
  <c r="BI248" i="6"/>
  <c r="BH248" i="6"/>
  <c r="BG248" i="6"/>
  <c r="BE248" i="6"/>
  <c r="T248" i="6"/>
  <c r="R248" i="6"/>
  <c r="P248" i="6"/>
  <c r="BI244" i="6"/>
  <c r="BH244" i="6"/>
  <c r="BG244" i="6"/>
  <c r="BE244" i="6"/>
  <c r="T244" i="6"/>
  <c r="R244" i="6"/>
  <c r="P244" i="6"/>
  <c r="BI240" i="6"/>
  <c r="BH240" i="6"/>
  <c r="BG240" i="6"/>
  <c r="BE240" i="6"/>
  <c r="T240" i="6"/>
  <c r="R240" i="6"/>
  <c r="P240" i="6"/>
  <c r="BI236" i="6"/>
  <c r="BH236" i="6"/>
  <c r="BG236" i="6"/>
  <c r="BE236" i="6"/>
  <c r="T236" i="6"/>
  <c r="R236" i="6"/>
  <c r="P236" i="6"/>
  <c r="BI232" i="6"/>
  <c r="BH232" i="6"/>
  <c r="BG232" i="6"/>
  <c r="BE232" i="6"/>
  <c r="T232" i="6"/>
  <c r="R232" i="6"/>
  <c r="P232" i="6"/>
  <c r="BI228" i="6"/>
  <c r="BH228" i="6"/>
  <c r="BG228" i="6"/>
  <c r="BE228" i="6"/>
  <c r="T228" i="6"/>
  <c r="R228" i="6"/>
  <c r="P228" i="6"/>
  <c r="BI224" i="6"/>
  <c r="BH224" i="6"/>
  <c r="BG224" i="6"/>
  <c r="BE224" i="6"/>
  <c r="T224" i="6"/>
  <c r="R224" i="6"/>
  <c r="P224" i="6"/>
  <c r="BI220" i="6"/>
  <c r="BH220" i="6"/>
  <c r="BG220" i="6"/>
  <c r="BE220" i="6"/>
  <c r="T220" i="6"/>
  <c r="R220" i="6"/>
  <c r="P220" i="6"/>
  <c r="BI218" i="6"/>
  <c r="BH218" i="6"/>
  <c r="BG218" i="6"/>
  <c r="BE218" i="6"/>
  <c r="T218" i="6"/>
  <c r="R218" i="6"/>
  <c r="P218" i="6"/>
  <c r="BI216" i="6"/>
  <c r="BH216" i="6"/>
  <c r="BG216" i="6"/>
  <c r="BE216" i="6"/>
  <c r="T216" i="6"/>
  <c r="R216" i="6"/>
  <c r="P216" i="6"/>
  <c r="BI214" i="6"/>
  <c r="BH214" i="6"/>
  <c r="BG214" i="6"/>
  <c r="BE214" i="6"/>
  <c r="T214" i="6"/>
  <c r="R214" i="6"/>
  <c r="P214" i="6"/>
  <c r="BI210" i="6"/>
  <c r="BH210" i="6"/>
  <c r="BG210" i="6"/>
  <c r="BE210" i="6"/>
  <c r="T210" i="6"/>
  <c r="R210" i="6"/>
  <c r="P210" i="6"/>
  <c r="BI206" i="6"/>
  <c r="BH206" i="6"/>
  <c r="BG206" i="6"/>
  <c r="BE206" i="6"/>
  <c r="T206" i="6"/>
  <c r="R206" i="6"/>
  <c r="P206" i="6"/>
  <c r="BI202" i="6"/>
  <c r="BH202" i="6"/>
  <c r="BG202" i="6"/>
  <c r="BE202" i="6"/>
  <c r="T202" i="6"/>
  <c r="R202" i="6"/>
  <c r="P202" i="6"/>
  <c r="BI194" i="6"/>
  <c r="BH194" i="6"/>
  <c r="BG194" i="6"/>
  <c r="BE194" i="6"/>
  <c r="T194" i="6"/>
  <c r="R194" i="6"/>
  <c r="P194" i="6"/>
  <c r="BI190" i="6"/>
  <c r="BH190" i="6"/>
  <c r="BG190" i="6"/>
  <c r="BE190" i="6"/>
  <c r="T190" i="6"/>
  <c r="R190" i="6"/>
  <c r="P190" i="6"/>
  <c r="BI186" i="6"/>
  <c r="BH186" i="6"/>
  <c r="BG186" i="6"/>
  <c r="BE186" i="6"/>
  <c r="T186" i="6"/>
  <c r="R186" i="6"/>
  <c r="P186" i="6"/>
  <c r="BI182" i="6"/>
  <c r="BH182" i="6"/>
  <c r="BG182" i="6"/>
  <c r="BE182" i="6"/>
  <c r="T182" i="6"/>
  <c r="R182" i="6"/>
  <c r="P182" i="6"/>
  <c r="BI178" i="6"/>
  <c r="BH178" i="6"/>
  <c r="BG178" i="6"/>
  <c r="BE178" i="6"/>
  <c r="T178" i="6"/>
  <c r="R178" i="6"/>
  <c r="P178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4" i="6"/>
  <c r="BH164" i="6"/>
  <c r="BG164" i="6"/>
  <c r="BE164" i="6"/>
  <c r="T164" i="6"/>
  <c r="R164" i="6"/>
  <c r="P164" i="6"/>
  <c r="BI160" i="6"/>
  <c r="BH160" i="6"/>
  <c r="BG160" i="6"/>
  <c r="BE160" i="6"/>
  <c r="T160" i="6"/>
  <c r="R160" i="6"/>
  <c r="P160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7" i="6"/>
  <c r="BH147" i="6"/>
  <c r="BG147" i="6"/>
  <c r="BE147" i="6"/>
  <c r="T147" i="6"/>
  <c r="R147" i="6"/>
  <c r="P147" i="6"/>
  <c r="BI143" i="6"/>
  <c r="BH143" i="6"/>
  <c r="BG143" i="6"/>
  <c r="BE143" i="6"/>
  <c r="T143" i="6"/>
  <c r="R143" i="6"/>
  <c r="P143" i="6"/>
  <c r="BI138" i="6"/>
  <c r="BH138" i="6"/>
  <c r="BG138" i="6"/>
  <c r="BE138" i="6"/>
  <c r="T138" i="6"/>
  <c r="R138" i="6"/>
  <c r="P138" i="6"/>
  <c r="BI134" i="6"/>
  <c r="BH134" i="6"/>
  <c r="BG134" i="6"/>
  <c r="BE134" i="6"/>
  <c r="T134" i="6"/>
  <c r="R134" i="6"/>
  <c r="P134" i="6"/>
  <c r="BI130" i="6"/>
  <c r="BH130" i="6"/>
  <c r="BG130" i="6"/>
  <c r="BE130" i="6"/>
  <c r="T130" i="6"/>
  <c r="R130" i="6"/>
  <c r="P130" i="6"/>
  <c r="BI126" i="6"/>
  <c r="BH126" i="6"/>
  <c r="BG126" i="6"/>
  <c r="BE126" i="6"/>
  <c r="T126" i="6"/>
  <c r="R126" i="6"/>
  <c r="P126" i="6"/>
  <c r="BI122" i="6"/>
  <c r="BH122" i="6"/>
  <c r="BG122" i="6"/>
  <c r="BE122" i="6"/>
  <c r="T122" i="6"/>
  <c r="R122" i="6"/>
  <c r="P122" i="6"/>
  <c r="BI118" i="6"/>
  <c r="BH118" i="6"/>
  <c r="BG118" i="6"/>
  <c r="BE118" i="6"/>
  <c r="T118" i="6"/>
  <c r="R118" i="6"/>
  <c r="P118" i="6"/>
  <c r="BI112" i="6"/>
  <c r="BH112" i="6"/>
  <c r="BG112" i="6"/>
  <c r="BE112" i="6"/>
  <c r="T112" i="6"/>
  <c r="R112" i="6"/>
  <c r="P112" i="6"/>
  <c r="BI108" i="6"/>
  <c r="BH108" i="6"/>
  <c r="BG108" i="6"/>
  <c r="BE108" i="6"/>
  <c r="T108" i="6"/>
  <c r="R108" i="6"/>
  <c r="P108" i="6"/>
  <c r="BI104" i="6"/>
  <c r="BH104" i="6"/>
  <c r="BG104" i="6"/>
  <c r="BE104" i="6"/>
  <c r="T104" i="6"/>
  <c r="R104" i="6"/>
  <c r="P104" i="6"/>
  <c r="BI100" i="6"/>
  <c r="BH100" i="6"/>
  <c r="BG100" i="6"/>
  <c r="BE100" i="6"/>
  <c r="T100" i="6"/>
  <c r="R100" i="6"/>
  <c r="P100" i="6"/>
  <c r="BI96" i="6"/>
  <c r="BH96" i="6"/>
  <c r="BG96" i="6"/>
  <c r="BE96" i="6"/>
  <c r="T96" i="6"/>
  <c r="R96" i="6"/>
  <c r="P96" i="6"/>
  <c r="BI93" i="6"/>
  <c r="BH93" i="6"/>
  <c r="BG93" i="6"/>
  <c r="BE93" i="6"/>
  <c r="T93" i="6"/>
  <c r="R93" i="6"/>
  <c r="P93" i="6"/>
  <c r="BI91" i="6"/>
  <c r="BH91" i="6"/>
  <c r="BG91" i="6"/>
  <c r="BE91" i="6"/>
  <c r="T91" i="6"/>
  <c r="R91" i="6"/>
  <c r="P91" i="6"/>
  <c r="BI89" i="6"/>
  <c r="BH89" i="6"/>
  <c r="BG89" i="6"/>
  <c r="BE89" i="6"/>
  <c r="T89" i="6"/>
  <c r="R89" i="6"/>
  <c r="P89" i="6"/>
  <c r="J83" i="6"/>
  <c r="J82" i="6"/>
  <c r="F82" i="6"/>
  <c r="F80" i="6"/>
  <c r="E78" i="6"/>
  <c r="J55" i="6"/>
  <c r="J54" i="6"/>
  <c r="F54" i="6"/>
  <c r="F52" i="6"/>
  <c r="E50" i="6"/>
  <c r="J18" i="6"/>
  <c r="E18" i="6"/>
  <c r="F83" i="6" s="1"/>
  <c r="J17" i="6"/>
  <c r="J12" i="6"/>
  <c r="J52" i="6"/>
  <c r="E7" i="6"/>
  <c r="E76" i="6"/>
  <c r="J37" i="5"/>
  <c r="J36" i="5"/>
  <c r="AY58" i="1"/>
  <c r="J35" i="5"/>
  <c r="AX58" i="1"/>
  <c r="BI515" i="5"/>
  <c r="BH515" i="5"/>
  <c r="BG515" i="5"/>
  <c r="BE515" i="5"/>
  <c r="T515" i="5"/>
  <c r="R515" i="5"/>
  <c r="P515" i="5"/>
  <c r="BI505" i="5"/>
  <c r="BH505" i="5"/>
  <c r="BG505" i="5"/>
  <c r="BE505" i="5"/>
  <c r="T505" i="5"/>
  <c r="R505" i="5"/>
  <c r="P505" i="5"/>
  <c r="BI497" i="5"/>
  <c r="BH497" i="5"/>
  <c r="BG497" i="5"/>
  <c r="BE497" i="5"/>
  <c r="T497" i="5"/>
  <c r="R497" i="5"/>
  <c r="P497" i="5"/>
  <c r="BI489" i="5"/>
  <c r="BH489" i="5"/>
  <c r="BG489" i="5"/>
  <c r="BE489" i="5"/>
  <c r="T489" i="5"/>
  <c r="R489" i="5"/>
  <c r="P489" i="5"/>
  <c r="BI484" i="5"/>
  <c r="BH484" i="5"/>
  <c r="BG484" i="5"/>
  <c r="BE484" i="5"/>
  <c r="T484" i="5"/>
  <c r="R484" i="5"/>
  <c r="P484" i="5"/>
  <c r="BI480" i="5"/>
  <c r="BH480" i="5"/>
  <c r="BG480" i="5"/>
  <c r="BE480" i="5"/>
  <c r="T480" i="5"/>
  <c r="R480" i="5"/>
  <c r="P480" i="5"/>
  <c r="BI476" i="5"/>
  <c r="BH476" i="5"/>
  <c r="BG476" i="5"/>
  <c r="BE476" i="5"/>
  <c r="T476" i="5"/>
  <c r="R476" i="5"/>
  <c r="P476" i="5"/>
  <c r="BI474" i="5"/>
  <c r="BH474" i="5"/>
  <c r="BG474" i="5"/>
  <c r="BE474" i="5"/>
  <c r="T474" i="5"/>
  <c r="R474" i="5"/>
  <c r="P474" i="5"/>
  <c r="BI472" i="5"/>
  <c r="BH472" i="5"/>
  <c r="BG472" i="5"/>
  <c r="BE472" i="5"/>
  <c r="T472" i="5"/>
  <c r="R472" i="5"/>
  <c r="P472" i="5"/>
  <c r="BI470" i="5"/>
  <c r="BH470" i="5"/>
  <c r="BG470" i="5"/>
  <c r="BE470" i="5"/>
  <c r="T470" i="5"/>
  <c r="R470" i="5"/>
  <c r="P470" i="5"/>
  <c r="BI466" i="5"/>
  <c r="BH466" i="5"/>
  <c r="BG466" i="5"/>
  <c r="BE466" i="5"/>
  <c r="T466" i="5"/>
  <c r="R466" i="5"/>
  <c r="P466" i="5"/>
  <c r="BI463" i="5"/>
  <c r="BH463" i="5"/>
  <c r="BG463" i="5"/>
  <c r="BE463" i="5"/>
  <c r="T463" i="5"/>
  <c r="R463" i="5"/>
  <c r="P463" i="5"/>
  <c r="BI460" i="5"/>
  <c r="BH460" i="5"/>
  <c r="BG460" i="5"/>
  <c r="BE460" i="5"/>
  <c r="T460" i="5"/>
  <c r="R460" i="5"/>
  <c r="P460" i="5"/>
  <c r="BI458" i="5"/>
  <c r="BH458" i="5"/>
  <c r="BG458" i="5"/>
  <c r="BE458" i="5"/>
  <c r="T458" i="5"/>
  <c r="R458" i="5"/>
  <c r="P458" i="5"/>
  <c r="BI450" i="5"/>
  <c r="BH450" i="5"/>
  <c r="BG450" i="5"/>
  <c r="BE450" i="5"/>
  <c r="T450" i="5"/>
  <c r="R450" i="5"/>
  <c r="P450" i="5"/>
  <c r="BI444" i="5"/>
  <c r="BH444" i="5"/>
  <c r="BG444" i="5"/>
  <c r="BE444" i="5"/>
  <c r="T444" i="5"/>
  <c r="R444" i="5"/>
  <c r="P444" i="5"/>
  <c r="BI442" i="5"/>
  <c r="BH442" i="5"/>
  <c r="BG442" i="5"/>
  <c r="BE442" i="5"/>
  <c r="T442" i="5"/>
  <c r="R442" i="5"/>
  <c r="P442" i="5"/>
  <c r="BI438" i="5"/>
  <c r="BH438" i="5"/>
  <c r="BG438" i="5"/>
  <c r="BE438" i="5"/>
  <c r="T438" i="5"/>
  <c r="R438" i="5"/>
  <c r="P438" i="5"/>
  <c r="BI430" i="5"/>
  <c r="BH430" i="5"/>
  <c r="BG430" i="5"/>
  <c r="BE430" i="5"/>
  <c r="T430" i="5"/>
  <c r="R430" i="5"/>
  <c r="P430" i="5"/>
  <c r="BI422" i="5"/>
  <c r="BH422" i="5"/>
  <c r="BG422" i="5"/>
  <c r="BE422" i="5"/>
  <c r="T422" i="5"/>
  <c r="R422" i="5"/>
  <c r="P422" i="5"/>
  <c r="BI414" i="5"/>
  <c r="BH414" i="5"/>
  <c r="BG414" i="5"/>
  <c r="BE414" i="5"/>
  <c r="T414" i="5"/>
  <c r="R414" i="5"/>
  <c r="P414" i="5"/>
  <c r="BI410" i="5"/>
  <c r="BH410" i="5"/>
  <c r="BG410" i="5"/>
  <c r="BE410" i="5"/>
  <c r="T410" i="5"/>
  <c r="R410" i="5"/>
  <c r="P410" i="5"/>
  <c r="BI408" i="5"/>
  <c r="BH408" i="5"/>
  <c r="BG408" i="5"/>
  <c r="BE408" i="5"/>
  <c r="T408" i="5"/>
  <c r="R408" i="5"/>
  <c r="P408" i="5"/>
  <c r="BI406" i="5"/>
  <c r="BH406" i="5"/>
  <c r="BG406" i="5"/>
  <c r="BE406" i="5"/>
  <c r="T406" i="5"/>
  <c r="R406" i="5"/>
  <c r="P406" i="5"/>
  <c r="BI404" i="5"/>
  <c r="BH404" i="5"/>
  <c r="BG404" i="5"/>
  <c r="BE404" i="5"/>
  <c r="T404" i="5"/>
  <c r="R404" i="5"/>
  <c r="P404" i="5"/>
  <c r="BI398" i="5"/>
  <c r="BH398" i="5"/>
  <c r="BG398" i="5"/>
  <c r="BE398" i="5"/>
  <c r="T398" i="5"/>
  <c r="R398" i="5"/>
  <c r="P398" i="5"/>
  <c r="BI392" i="5"/>
  <c r="BH392" i="5"/>
  <c r="BG392" i="5"/>
  <c r="BE392" i="5"/>
  <c r="T392" i="5"/>
  <c r="R392" i="5"/>
  <c r="P392" i="5"/>
  <c r="BI386" i="5"/>
  <c r="BH386" i="5"/>
  <c r="BG386" i="5"/>
  <c r="BE386" i="5"/>
  <c r="T386" i="5"/>
  <c r="R386" i="5"/>
  <c r="P386" i="5"/>
  <c r="BI384" i="5"/>
  <c r="BH384" i="5"/>
  <c r="BG384" i="5"/>
  <c r="BE384" i="5"/>
  <c r="T384" i="5"/>
  <c r="R384" i="5"/>
  <c r="P384" i="5"/>
  <c r="BI378" i="5"/>
  <c r="BH378" i="5"/>
  <c r="BG378" i="5"/>
  <c r="BE378" i="5"/>
  <c r="T378" i="5"/>
  <c r="R378" i="5"/>
  <c r="P378" i="5"/>
  <c r="BI372" i="5"/>
  <c r="BH372" i="5"/>
  <c r="BG372" i="5"/>
  <c r="BE372" i="5"/>
  <c r="T372" i="5"/>
  <c r="R372" i="5"/>
  <c r="P372" i="5"/>
  <c r="BI370" i="5"/>
  <c r="BH370" i="5"/>
  <c r="BG370" i="5"/>
  <c r="BE370" i="5"/>
  <c r="T370" i="5"/>
  <c r="R370" i="5"/>
  <c r="P370" i="5"/>
  <c r="BI366" i="5"/>
  <c r="BH366" i="5"/>
  <c r="BG366" i="5"/>
  <c r="BE366" i="5"/>
  <c r="T366" i="5"/>
  <c r="R366" i="5"/>
  <c r="P366" i="5"/>
  <c r="BI360" i="5"/>
  <c r="BH360" i="5"/>
  <c r="BG360" i="5"/>
  <c r="BE360" i="5"/>
  <c r="T360" i="5"/>
  <c r="R360" i="5"/>
  <c r="P360" i="5"/>
  <c r="BI354" i="5"/>
  <c r="BH354" i="5"/>
  <c r="BG354" i="5"/>
  <c r="BE354" i="5"/>
  <c r="T354" i="5"/>
  <c r="R354" i="5"/>
  <c r="P354" i="5"/>
  <c r="BI350" i="5"/>
  <c r="BH350" i="5"/>
  <c r="BG350" i="5"/>
  <c r="BE350" i="5"/>
  <c r="T350" i="5"/>
  <c r="R350" i="5"/>
  <c r="P350" i="5"/>
  <c r="BI348" i="5"/>
  <c r="BH348" i="5"/>
  <c r="BG348" i="5"/>
  <c r="BE348" i="5"/>
  <c r="T348" i="5"/>
  <c r="R348" i="5"/>
  <c r="P348" i="5"/>
  <c r="BI346" i="5"/>
  <c r="BH346" i="5"/>
  <c r="BG346" i="5"/>
  <c r="BE346" i="5"/>
  <c r="T346" i="5"/>
  <c r="R346" i="5"/>
  <c r="P346" i="5"/>
  <c r="BI344" i="5"/>
  <c r="BH344" i="5"/>
  <c r="BG344" i="5"/>
  <c r="BE344" i="5"/>
  <c r="T344" i="5"/>
  <c r="R344" i="5"/>
  <c r="P344" i="5"/>
  <c r="BI343" i="5"/>
  <c r="BH343" i="5"/>
  <c r="BG343" i="5"/>
  <c r="BE343" i="5"/>
  <c r="T343" i="5"/>
  <c r="R343" i="5"/>
  <c r="P343" i="5"/>
  <c r="BI339" i="5"/>
  <c r="BH339" i="5"/>
  <c r="BG339" i="5"/>
  <c r="BE339" i="5"/>
  <c r="T339" i="5"/>
  <c r="R339" i="5"/>
  <c r="P339" i="5"/>
  <c r="BI335" i="5"/>
  <c r="BH335" i="5"/>
  <c r="BG335" i="5"/>
  <c r="BE335" i="5"/>
  <c r="T335" i="5"/>
  <c r="R335" i="5"/>
  <c r="P335" i="5"/>
  <c r="BI333" i="5"/>
  <c r="BH333" i="5"/>
  <c r="BG333" i="5"/>
  <c r="BE333" i="5"/>
  <c r="T333" i="5"/>
  <c r="R333" i="5"/>
  <c r="P333" i="5"/>
  <c r="BI331" i="5"/>
  <c r="BH331" i="5"/>
  <c r="BG331" i="5"/>
  <c r="BE331" i="5"/>
  <c r="T331" i="5"/>
  <c r="R331" i="5"/>
  <c r="P331" i="5"/>
  <c r="BI329" i="5"/>
  <c r="BH329" i="5"/>
  <c r="BG329" i="5"/>
  <c r="BE329" i="5"/>
  <c r="T329" i="5"/>
  <c r="R329" i="5"/>
  <c r="P329" i="5"/>
  <c r="BI326" i="5"/>
  <c r="BH326" i="5"/>
  <c r="BG326" i="5"/>
  <c r="BE326" i="5"/>
  <c r="T326" i="5"/>
  <c r="R326" i="5"/>
  <c r="P326" i="5"/>
  <c r="BI323" i="5"/>
  <c r="BH323" i="5"/>
  <c r="BG323" i="5"/>
  <c r="BE323" i="5"/>
  <c r="T323" i="5"/>
  <c r="R323" i="5"/>
  <c r="P323" i="5"/>
  <c r="BI320" i="5"/>
  <c r="BH320" i="5"/>
  <c r="BG320" i="5"/>
  <c r="BE320" i="5"/>
  <c r="T320" i="5"/>
  <c r="R320" i="5"/>
  <c r="P320" i="5"/>
  <c r="BI316" i="5"/>
  <c r="BH316" i="5"/>
  <c r="BG316" i="5"/>
  <c r="BE316" i="5"/>
  <c r="T316" i="5"/>
  <c r="R316" i="5"/>
  <c r="P316" i="5"/>
  <c r="BI315" i="5"/>
  <c r="BH315" i="5"/>
  <c r="BG315" i="5"/>
  <c r="BE315" i="5"/>
  <c r="T315" i="5"/>
  <c r="R315" i="5"/>
  <c r="P315" i="5"/>
  <c r="BI311" i="5"/>
  <c r="BH311" i="5"/>
  <c r="BG311" i="5"/>
  <c r="BE311" i="5"/>
  <c r="T311" i="5"/>
  <c r="R311" i="5"/>
  <c r="P311" i="5"/>
  <c r="BI307" i="5"/>
  <c r="BH307" i="5"/>
  <c r="BG307" i="5"/>
  <c r="BE307" i="5"/>
  <c r="T307" i="5"/>
  <c r="R307" i="5"/>
  <c r="P307" i="5"/>
  <c r="BI303" i="5"/>
  <c r="BH303" i="5"/>
  <c r="BG303" i="5"/>
  <c r="BE303" i="5"/>
  <c r="T303" i="5"/>
  <c r="R303" i="5"/>
  <c r="P303" i="5"/>
  <c r="BI299" i="5"/>
  <c r="BH299" i="5"/>
  <c r="BG299" i="5"/>
  <c r="BE299" i="5"/>
  <c r="T299" i="5"/>
  <c r="R299" i="5"/>
  <c r="P299" i="5"/>
  <c r="BI297" i="5"/>
  <c r="BH297" i="5"/>
  <c r="BG297" i="5"/>
  <c r="BE297" i="5"/>
  <c r="T297" i="5"/>
  <c r="R297" i="5"/>
  <c r="P297" i="5"/>
  <c r="BI295" i="5"/>
  <c r="BH295" i="5"/>
  <c r="BG295" i="5"/>
  <c r="BE295" i="5"/>
  <c r="T295" i="5"/>
  <c r="R295" i="5"/>
  <c r="P295" i="5"/>
  <c r="BI293" i="5"/>
  <c r="BH293" i="5"/>
  <c r="BG293" i="5"/>
  <c r="BE293" i="5"/>
  <c r="T293" i="5"/>
  <c r="R293" i="5"/>
  <c r="P293" i="5"/>
  <c r="BI290" i="5"/>
  <c r="BH290" i="5"/>
  <c r="BG290" i="5"/>
  <c r="BE290" i="5"/>
  <c r="T290" i="5"/>
  <c r="R290" i="5"/>
  <c r="P290" i="5"/>
  <c r="BI288" i="5"/>
  <c r="BH288" i="5"/>
  <c r="BG288" i="5"/>
  <c r="BE288" i="5"/>
  <c r="T288" i="5"/>
  <c r="R288" i="5"/>
  <c r="P288" i="5"/>
  <c r="BI286" i="5"/>
  <c r="BH286" i="5"/>
  <c r="BG286" i="5"/>
  <c r="BE286" i="5"/>
  <c r="T286" i="5"/>
  <c r="R286" i="5"/>
  <c r="P286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77" i="5"/>
  <c r="BH277" i="5"/>
  <c r="BG277" i="5"/>
  <c r="BE277" i="5"/>
  <c r="T277" i="5"/>
  <c r="R277" i="5"/>
  <c r="P277" i="5"/>
  <c r="BI272" i="5"/>
  <c r="BH272" i="5"/>
  <c r="BG272" i="5"/>
  <c r="BE272" i="5"/>
  <c r="T272" i="5"/>
  <c r="R272" i="5"/>
  <c r="P272" i="5"/>
  <c r="BI268" i="5"/>
  <c r="BH268" i="5"/>
  <c r="BG268" i="5"/>
  <c r="BE268" i="5"/>
  <c r="T268" i="5"/>
  <c r="R268" i="5"/>
  <c r="P268" i="5"/>
  <c r="BI263" i="5"/>
  <c r="BH263" i="5"/>
  <c r="BG263" i="5"/>
  <c r="BE263" i="5"/>
  <c r="T263" i="5"/>
  <c r="R263" i="5"/>
  <c r="P263" i="5"/>
  <c r="BI261" i="5"/>
  <c r="BH261" i="5"/>
  <c r="BG261" i="5"/>
  <c r="BE261" i="5"/>
  <c r="T261" i="5"/>
  <c r="R261" i="5"/>
  <c r="P261" i="5"/>
  <c r="BI259" i="5"/>
  <c r="BH259" i="5"/>
  <c r="BG259" i="5"/>
  <c r="BE259" i="5"/>
  <c r="T259" i="5"/>
  <c r="R259" i="5"/>
  <c r="P259" i="5"/>
  <c r="BI257" i="5"/>
  <c r="BH257" i="5"/>
  <c r="BG257" i="5"/>
  <c r="BE257" i="5"/>
  <c r="T257" i="5"/>
  <c r="R257" i="5"/>
  <c r="P257" i="5"/>
  <c r="BI254" i="5"/>
  <c r="BH254" i="5"/>
  <c r="BG254" i="5"/>
  <c r="BE254" i="5"/>
  <c r="T254" i="5"/>
  <c r="R254" i="5"/>
  <c r="P254" i="5"/>
  <c r="BI251" i="5"/>
  <c r="BH251" i="5"/>
  <c r="BG251" i="5"/>
  <c r="BE251" i="5"/>
  <c r="T251" i="5"/>
  <c r="R251" i="5"/>
  <c r="P251" i="5"/>
  <c r="BI249" i="5"/>
  <c r="BH249" i="5"/>
  <c r="BG249" i="5"/>
  <c r="BE249" i="5"/>
  <c r="T249" i="5"/>
  <c r="R249" i="5"/>
  <c r="P249" i="5"/>
  <c r="BI247" i="5"/>
  <c r="BH247" i="5"/>
  <c r="BG247" i="5"/>
  <c r="BE247" i="5"/>
  <c r="T247" i="5"/>
  <c r="R247" i="5"/>
  <c r="P247" i="5"/>
  <c r="BI242" i="5"/>
  <c r="BH242" i="5"/>
  <c r="BG242" i="5"/>
  <c r="BE242" i="5"/>
  <c r="T242" i="5"/>
  <c r="R242" i="5"/>
  <c r="P242" i="5"/>
  <c r="BI238" i="5"/>
  <c r="BH238" i="5"/>
  <c r="BG238" i="5"/>
  <c r="BE238" i="5"/>
  <c r="T238" i="5"/>
  <c r="R238" i="5"/>
  <c r="P238" i="5"/>
  <c r="BI234" i="5"/>
  <c r="BH234" i="5"/>
  <c r="BG234" i="5"/>
  <c r="BE234" i="5"/>
  <c r="T234" i="5"/>
  <c r="R234" i="5"/>
  <c r="P234" i="5"/>
  <c r="BI229" i="5"/>
  <c r="BH229" i="5"/>
  <c r="BG229" i="5"/>
  <c r="BE229" i="5"/>
  <c r="T229" i="5"/>
  <c r="R229" i="5"/>
  <c r="P229" i="5"/>
  <c r="BI225" i="5"/>
  <c r="BH225" i="5"/>
  <c r="BG225" i="5"/>
  <c r="BE225" i="5"/>
  <c r="T225" i="5"/>
  <c r="R225" i="5"/>
  <c r="P225" i="5"/>
  <c r="BI220" i="5"/>
  <c r="BH220" i="5"/>
  <c r="BG220" i="5"/>
  <c r="BE220" i="5"/>
  <c r="T220" i="5"/>
  <c r="R220" i="5"/>
  <c r="P220" i="5"/>
  <c r="BI214" i="5"/>
  <c r="BH214" i="5"/>
  <c r="BG214" i="5"/>
  <c r="BE214" i="5"/>
  <c r="T214" i="5"/>
  <c r="R214" i="5"/>
  <c r="P214" i="5"/>
  <c r="BI207" i="5"/>
  <c r="BH207" i="5"/>
  <c r="BG207" i="5"/>
  <c r="BE207" i="5"/>
  <c r="T207" i="5"/>
  <c r="R207" i="5"/>
  <c r="P207" i="5"/>
  <c r="BI199" i="5"/>
  <c r="BH199" i="5"/>
  <c r="BG199" i="5"/>
  <c r="BE199" i="5"/>
  <c r="T199" i="5"/>
  <c r="R199" i="5"/>
  <c r="P199" i="5"/>
  <c r="BI193" i="5"/>
  <c r="BH193" i="5"/>
  <c r="BG193" i="5"/>
  <c r="BE193" i="5"/>
  <c r="T193" i="5"/>
  <c r="R193" i="5"/>
  <c r="P193" i="5"/>
  <c r="BI191" i="5"/>
  <c r="BH191" i="5"/>
  <c r="BG191" i="5"/>
  <c r="BE191" i="5"/>
  <c r="T191" i="5"/>
  <c r="R191" i="5"/>
  <c r="P191" i="5"/>
  <c r="BI186" i="5"/>
  <c r="BH186" i="5"/>
  <c r="BG186" i="5"/>
  <c r="BE186" i="5"/>
  <c r="T186" i="5"/>
  <c r="R186" i="5"/>
  <c r="P186" i="5"/>
  <c r="BI180" i="5"/>
  <c r="BH180" i="5"/>
  <c r="BG180" i="5"/>
  <c r="BE180" i="5"/>
  <c r="T180" i="5"/>
  <c r="R180" i="5"/>
  <c r="P180" i="5"/>
  <c r="BI173" i="5"/>
  <c r="BH173" i="5"/>
  <c r="BG173" i="5"/>
  <c r="BE173" i="5"/>
  <c r="T173" i="5"/>
  <c r="R173" i="5"/>
  <c r="P173" i="5"/>
  <c r="BI164" i="5"/>
  <c r="BH164" i="5"/>
  <c r="BG164" i="5"/>
  <c r="BE164" i="5"/>
  <c r="T164" i="5"/>
  <c r="R164" i="5"/>
  <c r="P164" i="5"/>
  <c r="BI160" i="5"/>
  <c r="BH160" i="5"/>
  <c r="BG160" i="5"/>
  <c r="BE160" i="5"/>
  <c r="T160" i="5"/>
  <c r="R160" i="5"/>
  <c r="P160" i="5"/>
  <c r="BI152" i="5"/>
  <c r="BH152" i="5"/>
  <c r="BG152" i="5"/>
  <c r="BE152" i="5"/>
  <c r="T152" i="5"/>
  <c r="R152" i="5"/>
  <c r="P152" i="5"/>
  <c r="BI148" i="5"/>
  <c r="BH148" i="5"/>
  <c r="BG148" i="5"/>
  <c r="BE148" i="5"/>
  <c r="T148" i="5"/>
  <c r="R148" i="5"/>
  <c r="P148" i="5"/>
  <c r="BI142" i="5"/>
  <c r="BH142" i="5"/>
  <c r="BG142" i="5"/>
  <c r="BE142" i="5"/>
  <c r="T142" i="5"/>
  <c r="R142" i="5"/>
  <c r="P142" i="5"/>
  <c r="BI136" i="5"/>
  <c r="BH136" i="5"/>
  <c r="BG136" i="5"/>
  <c r="BE136" i="5"/>
  <c r="T136" i="5"/>
  <c r="R136" i="5"/>
  <c r="P136" i="5"/>
  <c r="BI132" i="5"/>
  <c r="BH132" i="5"/>
  <c r="BG132" i="5"/>
  <c r="BE132" i="5"/>
  <c r="T132" i="5"/>
  <c r="R132" i="5"/>
  <c r="P132" i="5"/>
  <c r="BI126" i="5"/>
  <c r="BH126" i="5"/>
  <c r="BG126" i="5"/>
  <c r="BE126" i="5"/>
  <c r="T126" i="5"/>
  <c r="R126" i="5"/>
  <c r="P126" i="5"/>
  <c r="BI120" i="5"/>
  <c r="BH120" i="5"/>
  <c r="BG120" i="5"/>
  <c r="BE120" i="5"/>
  <c r="T120" i="5"/>
  <c r="R120" i="5"/>
  <c r="P120" i="5"/>
  <c r="BI116" i="5"/>
  <c r="BH116" i="5"/>
  <c r="BG116" i="5"/>
  <c r="BE116" i="5"/>
  <c r="T116" i="5"/>
  <c r="R116" i="5"/>
  <c r="P116" i="5"/>
  <c r="BI112" i="5"/>
  <c r="BH112" i="5"/>
  <c r="BG112" i="5"/>
  <c r="BE112" i="5"/>
  <c r="T112" i="5"/>
  <c r="R112" i="5"/>
  <c r="P112" i="5"/>
  <c r="BI107" i="5"/>
  <c r="BH107" i="5"/>
  <c r="BG107" i="5"/>
  <c r="BE107" i="5"/>
  <c r="T107" i="5"/>
  <c r="T106" i="5"/>
  <c r="R107" i="5"/>
  <c r="R106" i="5"/>
  <c r="P107" i="5"/>
  <c r="P106" i="5"/>
  <c r="BI99" i="5"/>
  <c r="BH99" i="5"/>
  <c r="BG99" i="5"/>
  <c r="BE99" i="5"/>
  <c r="T99" i="5"/>
  <c r="T98" i="5" s="1"/>
  <c r="R99" i="5"/>
  <c r="R98" i="5"/>
  <c r="P99" i="5"/>
  <c r="P98" i="5"/>
  <c r="J93" i="5"/>
  <c r="J92" i="5"/>
  <c r="F92" i="5"/>
  <c r="F90" i="5"/>
  <c r="E88" i="5"/>
  <c r="J55" i="5"/>
  <c r="J54" i="5"/>
  <c r="F54" i="5"/>
  <c r="F52" i="5"/>
  <c r="E50" i="5"/>
  <c r="J18" i="5"/>
  <c r="E18" i="5"/>
  <c r="F93" i="5" s="1"/>
  <c r="J17" i="5"/>
  <c r="J12" i="5"/>
  <c r="J52" i="5" s="1"/>
  <c r="E7" i="5"/>
  <c r="E48" i="5" s="1"/>
  <c r="J37" i="4"/>
  <c r="J36" i="4"/>
  <c r="AY57" i="1"/>
  <c r="J35" i="4"/>
  <c r="AX57" i="1" s="1"/>
  <c r="BI84" i="4"/>
  <c r="BH84" i="4"/>
  <c r="BG84" i="4"/>
  <c r="BE84" i="4"/>
  <c r="T84" i="4"/>
  <c r="T83" i="4"/>
  <c r="T82" i="4" s="1"/>
  <c r="T81" i="4" s="1"/>
  <c r="R84" i="4"/>
  <c r="R83" i="4"/>
  <c r="R82" i="4"/>
  <c r="R81" i="4" s="1"/>
  <c r="P84" i="4"/>
  <c r="P83" i="4"/>
  <c r="P82" i="4"/>
  <c r="P81" i="4" s="1"/>
  <c r="AU57" i="1" s="1"/>
  <c r="J78" i="4"/>
  <c r="J77" i="4"/>
  <c r="F77" i="4"/>
  <c r="F75" i="4"/>
  <c r="E73" i="4"/>
  <c r="J55" i="4"/>
  <c r="J54" i="4"/>
  <c r="F54" i="4"/>
  <c r="F52" i="4"/>
  <c r="E50" i="4"/>
  <c r="J18" i="4"/>
  <c r="E18" i="4"/>
  <c r="F55" i="4"/>
  <c r="J17" i="4"/>
  <c r="J12" i="4"/>
  <c r="J75" i="4" s="1"/>
  <c r="E7" i="4"/>
  <c r="E71" i="4"/>
  <c r="J37" i="3"/>
  <c r="J36" i="3"/>
  <c r="AY56" i="1"/>
  <c r="J35" i="3"/>
  <c r="AX56" i="1" s="1"/>
  <c r="BI325" i="3"/>
  <c r="BH325" i="3"/>
  <c r="BG325" i="3"/>
  <c r="BE325" i="3"/>
  <c r="T325" i="3"/>
  <c r="R325" i="3"/>
  <c r="P325" i="3"/>
  <c r="BI321" i="3"/>
  <c r="BH321" i="3"/>
  <c r="BG321" i="3"/>
  <c r="BE321" i="3"/>
  <c r="T321" i="3"/>
  <c r="R321" i="3"/>
  <c r="P321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07" i="3"/>
  <c r="BH307" i="3"/>
  <c r="BG307" i="3"/>
  <c r="BE307" i="3"/>
  <c r="T307" i="3"/>
  <c r="R307" i="3"/>
  <c r="P307" i="3"/>
  <c r="BI303" i="3"/>
  <c r="BH303" i="3"/>
  <c r="BG303" i="3"/>
  <c r="BE303" i="3"/>
  <c r="T303" i="3"/>
  <c r="R303" i="3"/>
  <c r="P303" i="3"/>
  <c r="BI299" i="3"/>
  <c r="BH299" i="3"/>
  <c r="BG299" i="3"/>
  <c r="BE299" i="3"/>
  <c r="T299" i="3"/>
  <c r="R299" i="3"/>
  <c r="P299" i="3"/>
  <c r="BI295" i="3"/>
  <c r="BH295" i="3"/>
  <c r="BG295" i="3"/>
  <c r="BE295" i="3"/>
  <c r="T295" i="3"/>
  <c r="R295" i="3"/>
  <c r="P295" i="3"/>
  <c r="BI291" i="3"/>
  <c r="BH291" i="3"/>
  <c r="BG291" i="3"/>
  <c r="BE291" i="3"/>
  <c r="T291" i="3"/>
  <c r="R291" i="3"/>
  <c r="P291" i="3"/>
  <c r="BI287" i="3"/>
  <c r="BH287" i="3"/>
  <c r="BG287" i="3"/>
  <c r="BE287" i="3"/>
  <c r="T287" i="3"/>
  <c r="R287" i="3"/>
  <c r="P287" i="3"/>
  <c r="BI283" i="3"/>
  <c r="BH283" i="3"/>
  <c r="BG283" i="3"/>
  <c r="BE283" i="3"/>
  <c r="T283" i="3"/>
  <c r="R283" i="3"/>
  <c r="P283" i="3"/>
  <c r="BI279" i="3"/>
  <c r="BH279" i="3"/>
  <c r="BG279" i="3"/>
  <c r="BE279" i="3"/>
  <c r="T279" i="3"/>
  <c r="R279" i="3"/>
  <c r="P279" i="3"/>
  <c r="BI276" i="3"/>
  <c r="BH276" i="3"/>
  <c r="BG276" i="3"/>
  <c r="BE276" i="3"/>
  <c r="T276" i="3"/>
  <c r="R276" i="3"/>
  <c r="P276" i="3"/>
  <c r="BI271" i="3"/>
  <c r="BH271" i="3"/>
  <c r="BG271" i="3"/>
  <c r="BE271" i="3"/>
  <c r="T271" i="3"/>
  <c r="R271" i="3"/>
  <c r="P271" i="3"/>
  <c r="BI267" i="3"/>
  <c r="BH267" i="3"/>
  <c r="BG267" i="3"/>
  <c r="BE267" i="3"/>
  <c r="T267" i="3"/>
  <c r="R267" i="3"/>
  <c r="P267" i="3"/>
  <c r="BI260" i="3"/>
  <c r="BH260" i="3"/>
  <c r="BG260" i="3"/>
  <c r="BE260" i="3"/>
  <c r="T260" i="3"/>
  <c r="R260" i="3"/>
  <c r="P260" i="3"/>
  <c r="BI256" i="3"/>
  <c r="BH256" i="3"/>
  <c r="BG256" i="3"/>
  <c r="BE256" i="3"/>
  <c r="T256" i="3"/>
  <c r="R256" i="3"/>
  <c r="P256" i="3"/>
  <c r="BI252" i="3"/>
  <c r="BH252" i="3"/>
  <c r="BG252" i="3"/>
  <c r="BE252" i="3"/>
  <c r="T252" i="3"/>
  <c r="R252" i="3"/>
  <c r="P252" i="3"/>
  <c r="BI248" i="3"/>
  <c r="BH248" i="3"/>
  <c r="BG248" i="3"/>
  <c r="BE248" i="3"/>
  <c r="T248" i="3"/>
  <c r="R248" i="3"/>
  <c r="P248" i="3"/>
  <c r="BI244" i="3"/>
  <c r="BH244" i="3"/>
  <c r="BG244" i="3"/>
  <c r="BE244" i="3"/>
  <c r="T244" i="3"/>
  <c r="R244" i="3"/>
  <c r="P244" i="3"/>
  <c r="BI240" i="3"/>
  <c r="BH240" i="3"/>
  <c r="BG240" i="3"/>
  <c r="BE240" i="3"/>
  <c r="T240" i="3"/>
  <c r="R240" i="3"/>
  <c r="P240" i="3"/>
  <c r="BI236" i="3"/>
  <c r="BH236" i="3"/>
  <c r="BG236" i="3"/>
  <c r="BE236" i="3"/>
  <c r="T236" i="3"/>
  <c r="R236" i="3"/>
  <c r="P236" i="3"/>
  <c r="BI232" i="3"/>
  <c r="BH232" i="3"/>
  <c r="BG232" i="3"/>
  <c r="BE232" i="3"/>
  <c r="T232" i="3"/>
  <c r="R232" i="3"/>
  <c r="P232" i="3"/>
  <c r="BI228" i="3"/>
  <c r="BH228" i="3"/>
  <c r="BG228" i="3"/>
  <c r="BE228" i="3"/>
  <c r="T228" i="3"/>
  <c r="R228" i="3"/>
  <c r="P228" i="3"/>
  <c r="BI224" i="3"/>
  <c r="BH224" i="3"/>
  <c r="BG224" i="3"/>
  <c r="BE224" i="3"/>
  <c r="T224" i="3"/>
  <c r="R224" i="3"/>
  <c r="P224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6" i="3"/>
  <c r="BH216" i="3"/>
  <c r="BG216" i="3"/>
  <c r="BE216" i="3"/>
  <c r="T216" i="3"/>
  <c r="R216" i="3"/>
  <c r="P216" i="3"/>
  <c r="BI214" i="3"/>
  <c r="BH214" i="3"/>
  <c r="BG214" i="3"/>
  <c r="BE214" i="3"/>
  <c r="T214" i="3"/>
  <c r="R214" i="3"/>
  <c r="P214" i="3"/>
  <c r="BI210" i="3"/>
  <c r="BH210" i="3"/>
  <c r="BG210" i="3"/>
  <c r="BE210" i="3"/>
  <c r="T210" i="3"/>
  <c r="R210" i="3"/>
  <c r="P210" i="3"/>
  <c r="BI206" i="3"/>
  <c r="BH206" i="3"/>
  <c r="BG206" i="3"/>
  <c r="BE206" i="3"/>
  <c r="T206" i="3"/>
  <c r="R206" i="3"/>
  <c r="P206" i="3"/>
  <c r="BI202" i="3"/>
  <c r="BH202" i="3"/>
  <c r="BG202" i="3"/>
  <c r="BE202" i="3"/>
  <c r="T202" i="3"/>
  <c r="R202" i="3"/>
  <c r="P202" i="3"/>
  <c r="BI194" i="3"/>
  <c r="BH194" i="3"/>
  <c r="BG194" i="3"/>
  <c r="BE194" i="3"/>
  <c r="T194" i="3"/>
  <c r="R194" i="3"/>
  <c r="P194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2" i="3"/>
  <c r="BH182" i="3"/>
  <c r="BG182" i="3"/>
  <c r="BE182" i="3"/>
  <c r="T182" i="3"/>
  <c r="R182" i="3"/>
  <c r="P182" i="3"/>
  <c r="BI178" i="3"/>
  <c r="BH178" i="3"/>
  <c r="BG178" i="3"/>
  <c r="BE178" i="3"/>
  <c r="T178" i="3"/>
  <c r="R178" i="3"/>
  <c r="P178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4" i="3"/>
  <c r="BH164" i="3"/>
  <c r="BG164" i="3"/>
  <c r="BE164" i="3"/>
  <c r="T164" i="3"/>
  <c r="R164" i="3"/>
  <c r="P164" i="3"/>
  <c r="BI160" i="3"/>
  <c r="BH160" i="3"/>
  <c r="BG160" i="3"/>
  <c r="BE160" i="3"/>
  <c r="T160" i="3"/>
  <c r="R160" i="3"/>
  <c r="P160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3" i="3"/>
  <c r="BH143" i="3"/>
  <c r="BG143" i="3"/>
  <c r="BE143" i="3"/>
  <c r="T143" i="3"/>
  <c r="R143" i="3"/>
  <c r="P143" i="3"/>
  <c r="BI138" i="3"/>
  <c r="BH138" i="3"/>
  <c r="BG138" i="3"/>
  <c r="BE138" i="3"/>
  <c r="T138" i="3"/>
  <c r="R138" i="3"/>
  <c r="P138" i="3"/>
  <c r="BI134" i="3"/>
  <c r="BH134" i="3"/>
  <c r="BG134" i="3"/>
  <c r="BE134" i="3"/>
  <c r="T134" i="3"/>
  <c r="R134" i="3"/>
  <c r="P134" i="3"/>
  <c r="BI130" i="3"/>
  <c r="BH130" i="3"/>
  <c r="BG130" i="3"/>
  <c r="BE130" i="3"/>
  <c r="T130" i="3"/>
  <c r="R130" i="3"/>
  <c r="P130" i="3"/>
  <c r="BI126" i="3"/>
  <c r="BH126" i="3"/>
  <c r="BG126" i="3"/>
  <c r="BE126" i="3"/>
  <c r="T126" i="3"/>
  <c r="R126" i="3"/>
  <c r="P126" i="3"/>
  <c r="BI122" i="3"/>
  <c r="BH122" i="3"/>
  <c r="BG122" i="3"/>
  <c r="BE122" i="3"/>
  <c r="T122" i="3"/>
  <c r="R122" i="3"/>
  <c r="P122" i="3"/>
  <c r="BI118" i="3"/>
  <c r="BH118" i="3"/>
  <c r="BG118" i="3"/>
  <c r="BE118" i="3"/>
  <c r="T118" i="3"/>
  <c r="R118" i="3"/>
  <c r="P118" i="3"/>
  <c r="BI112" i="3"/>
  <c r="BH112" i="3"/>
  <c r="BG112" i="3"/>
  <c r="BE112" i="3"/>
  <c r="T112" i="3"/>
  <c r="R112" i="3"/>
  <c r="P112" i="3"/>
  <c r="BI108" i="3"/>
  <c r="BH108" i="3"/>
  <c r="BG108" i="3"/>
  <c r="BE108" i="3"/>
  <c r="T108" i="3"/>
  <c r="R108" i="3"/>
  <c r="P108" i="3"/>
  <c r="BI104" i="3"/>
  <c r="BH104" i="3"/>
  <c r="BG104" i="3"/>
  <c r="BE104" i="3"/>
  <c r="T104" i="3"/>
  <c r="R104" i="3"/>
  <c r="P104" i="3"/>
  <c r="BI100" i="3"/>
  <c r="BH100" i="3"/>
  <c r="BG100" i="3"/>
  <c r="BE100" i="3"/>
  <c r="T100" i="3"/>
  <c r="R100" i="3"/>
  <c r="P100" i="3"/>
  <c r="BI96" i="3"/>
  <c r="BH96" i="3"/>
  <c r="BG96" i="3"/>
  <c r="BE96" i="3"/>
  <c r="T96" i="3"/>
  <c r="R96" i="3"/>
  <c r="P96" i="3"/>
  <c r="BI93" i="3"/>
  <c r="BH93" i="3"/>
  <c r="BG93" i="3"/>
  <c r="BE93" i="3"/>
  <c r="T93" i="3"/>
  <c r="R93" i="3"/>
  <c r="P93" i="3"/>
  <c r="BI91" i="3"/>
  <c r="BH91" i="3"/>
  <c r="BG91" i="3"/>
  <c r="BE91" i="3"/>
  <c r="T91" i="3"/>
  <c r="R91" i="3"/>
  <c r="P91" i="3"/>
  <c r="BI89" i="3"/>
  <c r="BH89" i="3"/>
  <c r="BG89" i="3"/>
  <c r="BE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 s="1"/>
  <c r="J17" i="3"/>
  <c r="J12" i="3"/>
  <c r="J80" i="3" s="1"/>
  <c r="E7" i="3"/>
  <c r="E48" i="3" s="1"/>
  <c r="J37" i="2"/>
  <c r="J36" i="2"/>
  <c r="AY55" i="1" s="1"/>
  <c r="J35" i="2"/>
  <c r="AX55" i="1"/>
  <c r="BI515" i="2"/>
  <c r="BH515" i="2"/>
  <c r="BG515" i="2"/>
  <c r="BE515" i="2"/>
  <c r="T515" i="2"/>
  <c r="R515" i="2"/>
  <c r="P515" i="2"/>
  <c r="BI505" i="2"/>
  <c r="BH505" i="2"/>
  <c r="BG505" i="2"/>
  <c r="BE505" i="2"/>
  <c r="T505" i="2"/>
  <c r="R505" i="2"/>
  <c r="P505" i="2"/>
  <c r="BI497" i="2"/>
  <c r="BH497" i="2"/>
  <c r="BG497" i="2"/>
  <c r="BE497" i="2"/>
  <c r="T497" i="2"/>
  <c r="R497" i="2"/>
  <c r="P497" i="2"/>
  <c r="BI489" i="2"/>
  <c r="BH489" i="2"/>
  <c r="BG489" i="2"/>
  <c r="BE489" i="2"/>
  <c r="T489" i="2"/>
  <c r="R489" i="2"/>
  <c r="P489" i="2"/>
  <c r="BI484" i="2"/>
  <c r="BH484" i="2"/>
  <c r="BG484" i="2"/>
  <c r="BE484" i="2"/>
  <c r="T484" i="2"/>
  <c r="R484" i="2"/>
  <c r="P484" i="2"/>
  <c r="BI480" i="2"/>
  <c r="BH480" i="2"/>
  <c r="BG480" i="2"/>
  <c r="BE480" i="2"/>
  <c r="T480" i="2"/>
  <c r="R480" i="2"/>
  <c r="P480" i="2"/>
  <c r="BI476" i="2"/>
  <c r="BH476" i="2"/>
  <c r="BG476" i="2"/>
  <c r="BE476" i="2"/>
  <c r="T476" i="2"/>
  <c r="R476" i="2"/>
  <c r="P476" i="2"/>
  <c r="BI474" i="2"/>
  <c r="BH474" i="2"/>
  <c r="BG474" i="2"/>
  <c r="BE474" i="2"/>
  <c r="T474" i="2"/>
  <c r="R474" i="2"/>
  <c r="P474" i="2"/>
  <c r="BI472" i="2"/>
  <c r="BH472" i="2"/>
  <c r="BG472" i="2"/>
  <c r="BE472" i="2"/>
  <c r="T472" i="2"/>
  <c r="R472" i="2"/>
  <c r="P472" i="2"/>
  <c r="BI470" i="2"/>
  <c r="BH470" i="2"/>
  <c r="BG470" i="2"/>
  <c r="BE470" i="2"/>
  <c r="T470" i="2"/>
  <c r="R470" i="2"/>
  <c r="P470" i="2"/>
  <c r="BI466" i="2"/>
  <c r="BH466" i="2"/>
  <c r="BG466" i="2"/>
  <c r="BE466" i="2"/>
  <c r="T466" i="2"/>
  <c r="R466" i="2"/>
  <c r="P466" i="2"/>
  <c r="BI463" i="2"/>
  <c r="BH463" i="2"/>
  <c r="BG463" i="2"/>
  <c r="BE463" i="2"/>
  <c r="T463" i="2"/>
  <c r="R463" i="2"/>
  <c r="P463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0" i="2"/>
  <c r="BH450" i="2"/>
  <c r="BG450" i="2"/>
  <c r="BE450" i="2"/>
  <c r="T450" i="2"/>
  <c r="R450" i="2"/>
  <c r="P450" i="2"/>
  <c r="BI444" i="2"/>
  <c r="BH444" i="2"/>
  <c r="BG444" i="2"/>
  <c r="BE444" i="2"/>
  <c r="T444" i="2"/>
  <c r="R444" i="2"/>
  <c r="P444" i="2"/>
  <c r="BI442" i="2"/>
  <c r="BH442" i="2"/>
  <c r="BG442" i="2"/>
  <c r="BE442" i="2"/>
  <c r="T442" i="2"/>
  <c r="R442" i="2"/>
  <c r="P442" i="2"/>
  <c r="BI438" i="2"/>
  <c r="BH438" i="2"/>
  <c r="BG438" i="2"/>
  <c r="BE438" i="2"/>
  <c r="T438" i="2"/>
  <c r="R438" i="2"/>
  <c r="P438" i="2"/>
  <c r="BI430" i="2"/>
  <c r="BH430" i="2"/>
  <c r="BG430" i="2"/>
  <c r="BE430" i="2"/>
  <c r="T430" i="2"/>
  <c r="R430" i="2"/>
  <c r="P430" i="2"/>
  <c r="BI422" i="2"/>
  <c r="BH422" i="2"/>
  <c r="BG422" i="2"/>
  <c r="BE422" i="2"/>
  <c r="T422" i="2"/>
  <c r="R422" i="2"/>
  <c r="P422" i="2"/>
  <c r="BI414" i="2"/>
  <c r="BH414" i="2"/>
  <c r="BG414" i="2"/>
  <c r="BE414" i="2"/>
  <c r="T414" i="2"/>
  <c r="R414" i="2"/>
  <c r="P414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78" i="2"/>
  <c r="BH378" i="2"/>
  <c r="BG378" i="2"/>
  <c r="BE378" i="2"/>
  <c r="T378" i="2"/>
  <c r="R378" i="2"/>
  <c r="P378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6" i="2"/>
  <c r="BH366" i="2"/>
  <c r="BG366" i="2"/>
  <c r="BE366" i="2"/>
  <c r="T366" i="2"/>
  <c r="R366" i="2"/>
  <c r="P366" i="2"/>
  <c r="BI360" i="2"/>
  <c r="BH360" i="2"/>
  <c r="BG360" i="2"/>
  <c r="BE360" i="2"/>
  <c r="T360" i="2"/>
  <c r="R360" i="2"/>
  <c r="P360" i="2"/>
  <c r="BI354" i="2"/>
  <c r="BH354" i="2"/>
  <c r="BG354" i="2"/>
  <c r="BE354" i="2"/>
  <c r="T354" i="2"/>
  <c r="R354" i="2"/>
  <c r="P354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39" i="2"/>
  <c r="BH339" i="2"/>
  <c r="BG339" i="2"/>
  <c r="BE339" i="2"/>
  <c r="T339" i="2"/>
  <c r="R339" i="2"/>
  <c r="P339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20" i="2"/>
  <c r="BH320" i="2"/>
  <c r="BG320" i="2"/>
  <c r="BE320" i="2"/>
  <c r="T320" i="2"/>
  <c r="R320" i="2"/>
  <c r="P320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7" i="2"/>
  <c r="BH277" i="2"/>
  <c r="BG277" i="2"/>
  <c r="BE277" i="2"/>
  <c r="T277" i="2"/>
  <c r="R277" i="2"/>
  <c r="P277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2" i="2"/>
  <c r="BH242" i="2"/>
  <c r="BG242" i="2"/>
  <c r="BE242" i="2"/>
  <c r="T242" i="2"/>
  <c r="R242" i="2"/>
  <c r="P242" i="2"/>
  <c r="BI238" i="2"/>
  <c r="BH238" i="2"/>
  <c r="BG238" i="2"/>
  <c r="BE238" i="2"/>
  <c r="T238" i="2"/>
  <c r="R238" i="2"/>
  <c r="P238" i="2"/>
  <c r="BI234" i="2"/>
  <c r="BH234" i="2"/>
  <c r="BG234" i="2"/>
  <c r="BE234" i="2"/>
  <c r="T234" i="2"/>
  <c r="R234" i="2"/>
  <c r="P234" i="2"/>
  <c r="BI229" i="2"/>
  <c r="BH229" i="2"/>
  <c r="BG229" i="2"/>
  <c r="BE229" i="2"/>
  <c r="T229" i="2"/>
  <c r="R229" i="2"/>
  <c r="P229" i="2"/>
  <c r="BI225" i="2"/>
  <c r="BH225" i="2"/>
  <c r="BG225" i="2"/>
  <c r="BE225" i="2"/>
  <c r="T225" i="2"/>
  <c r="R225" i="2"/>
  <c r="P225" i="2"/>
  <c r="BI220" i="2"/>
  <c r="BH220" i="2"/>
  <c r="BG220" i="2"/>
  <c r="BE220" i="2"/>
  <c r="T220" i="2"/>
  <c r="R220" i="2"/>
  <c r="P220" i="2"/>
  <c r="BI214" i="2"/>
  <c r="BH214" i="2"/>
  <c r="BG214" i="2"/>
  <c r="BE214" i="2"/>
  <c r="T214" i="2"/>
  <c r="R214" i="2"/>
  <c r="P214" i="2"/>
  <c r="BI207" i="2"/>
  <c r="BH207" i="2"/>
  <c r="BG207" i="2"/>
  <c r="BE207" i="2"/>
  <c r="T207" i="2"/>
  <c r="R207" i="2"/>
  <c r="P207" i="2"/>
  <c r="BI199" i="2"/>
  <c r="BH199" i="2"/>
  <c r="BG199" i="2"/>
  <c r="BE199" i="2"/>
  <c r="T199" i="2"/>
  <c r="R199" i="2"/>
  <c r="P199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6" i="2"/>
  <c r="BH186" i="2"/>
  <c r="BG186" i="2"/>
  <c r="BE186" i="2"/>
  <c r="T186" i="2"/>
  <c r="R186" i="2"/>
  <c r="P186" i="2"/>
  <c r="BI180" i="2"/>
  <c r="BH180" i="2"/>
  <c r="BG180" i="2"/>
  <c r="BE180" i="2"/>
  <c r="T180" i="2"/>
  <c r="R180" i="2"/>
  <c r="P180" i="2"/>
  <c r="BI173" i="2"/>
  <c r="BH173" i="2"/>
  <c r="BG173" i="2"/>
  <c r="BE173" i="2"/>
  <c r="T173" i="2"/>
  <c r="R173" i="2"/>
  <c r="P173" i="2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2" i="2"/>
  <c r="BH142" i="2"/>
  <c r="BG142" i="2"/>
  <c r="BE142" i="2"/>
  <c r="T142" i="2"/>
  <c r="R142" i="2"/>
  <c r="P142" i="2"/>
  <c r="BI136" i="2"/>
  <c r="BH136" i="2"/>
  <c r="BG136" i="2"/>
  <c r="BE136" i="2"/>
  <c r="T136" i="2"/>
  <c r="R136" i="2"/>
  <c r="P136" i="2"/>
  <c r="BI132" i="2"/>
  <c r="BH132" i="2"/>
  <c r="BG132" i="2"/>
  <c r="F35" i="2" s="1"/>
  <c r="BE132" i="2"/>
  <c r="T132" i="2"/>
  <c r="R132" i="2"/>
  <c r="P132" i="2"/>
  <c r="BI126" i="2"/>
  <c r="BH126" i="2"/>
  <c r="BG126" i="2"/>
  <c r="BE126" i="2"/>
  <c r="T126" i="2"/>
  <c r="R126" i="2"/>
  <c r="P126" i="2"/>
  <c r="BI120" i="2"/>
  <c r="F37" i="2" s="1"/>
  <c r="BH120" i="2"/>
  <c r="BG120" i="2"/>
  <c r="BE120" i="2"/>
  <c r="T120" i="2"/>
  <c r="R120" i="2"/>
  <c r="P120" i="2"/>
  <c r="BI116" i="2"/>
  <c r="BH116" i="2"/>
  <c r="BG116" i="2"/>
  <c r="BE116" i="2"/>
  <c r="T116" i="2"/>
  <c r="R116" i="2"/>
  <c r="P116" i="2"/>
  <c r="BI112" i="2"/>
  <c r="BH112" i="2"/>
  <c r="F36" i="2" s="1"/>
  <c r="BG112" i="2"/>
  <c r="BE112" i="2"/>
  <c r="T112" i="2"/>
  <c r="R112" i="2"/>
  <c r="P112" i="2"/>
  <c r="BI107" i="2"/>
  <c r="BH107" i="2"/>
  <c r="BG107" i="2"/>
  <c r="BE107" i="2"/>
  <c r="J33" i="2" s="1"/>
  <c r="T107" i="2"/>
  <c r="T106" i="2"/>
  <c r="R107" i="2"/>
  <c r="R106" i="2" s="1"/>
  <c r="P107" i="2"/>
  <c r="P106" i="2" s="1"/>
  <c r="BI99" i="2"/>
  <c r="BH99" i="2"/>
  <c r="BG99" i="2"/>
  <c r="BE99" i="2"/>
  <c r="T99" i="2"/>
  <c r="T98" i="2"/>
  <c r="R99" i="2"/>
  <c r="R98" i="2"/>
  <c r="P99" i="2"/>
  <c r="P98" i="2" s="1"/>
  <c r="J93" i="2"/>
  <c r="J92" i="2"/>
  <c r="F92" i="2"/>
  <c r="F90" i="2"/>
  <c r="E88" i="2"/>
  <c r="J55" i="2"/>
  <c r="J54" i="2"/>
  <c r="F54" i="2"/>
  <c r="F52" i="2"/>
  <c r="E50" i="2"/>
  <c r="J18" i="2"/>
  <c r="E18" i="2"/>
  <c r="F93" i="2" s="1"/>
  <c r="J17" i="2"/>
  <c r="J12" i="2"/>
  <c r="J90" i="2" s="1"/>
  <c r="E7" i="2"/>
  <c r="E86" i="2" s="1"/>
  <c r="L50" i="1"/>
  <c r="AM50" i="1"/>
  <c r="AM49" i="1"/>
  <c r="L49" i="1"/>
  <c r="AM47" i="1"/>
  <c r="L47" i="1"/>
  <c r="L45" i="1"/>
  <c r="L44" i="1"/>
  <c r="J450" i="2"/>
  <c r="J392" i="2"/>
  <c r="BK335" i="2"/>
  <c r="BK286" i="2"/>
  <c r="BK225" i="2"/>
  <c r="J148" i="2"/>
  <c r="J194" i="3"/>
  <c r="J414" i="5"/>
  <c r="J251" i="5"/>
  <c r="BK344" i="5"/>
  <c r="BK303" i="5"/>
  <c r="BK214" i="5"/>
  <c r="J150" i="6"/>
  <c r="J283" i="6"/>
  <c r="BK259" i="8"/>
  <c r="J320" i="8"/>
  <c r="J220" i="8"/>
  <c r="J112" i="8"/>
  <c r="BK286" i="8"/>
  <c r="BK164" i="9"/>
  <c r="BK154" i="9"/>
  <c r="J244" i="9"/>
  <c r="J90" i="11"/>
  <c r="BK450" i="2"/>
  <c r="J386" i="2"/>
  <c r="J333" i="2"/>
  <c r="J268" i="2"/>
  <c r="BK193" i="2"/>
  <c r="BK126" i="2"/>
  <c r="J291" i="3"/>
  <c r="J147" i="3"/>
  <c r="J178" i="3"/>
  <c r="BK210" i="3"/>
  <c r="BK291" i="3"/>
  <c r="BK93" i="3"/>
  <c r="J299" i="3"/>
  <c r="J438" i="5"/>
  <c r="J229" i="5"/>
  <c r="J180" i="5"/>
  <c r="J348" i="5"/>
  <c r="BK236" i="6"/>
  <c r="J122" i="6"/>
  <c r="BK84" i="7"/>
  <c r="J186" i="8"/>
  <c r="BK333" i="8"/>
  <c r="J242" i="8"/>
  <c r="BK142" i="8"/>
  <c r="J287" i="9"/>
  <c r="BK138" i="9"/>
  <c r="BK156" i="9"/>
  <c r="J283" i="9"/>
  <c r="BK112" i="9"/>
  <c r="J130" i="9"/>
  <c r="J101" i="11"/>
  <c r="J463" i="2"/>
  <c r="J398" i="2"/>
  <c r="J315" i="2"/>
  <c r="J242" i="2"/>
  <c r="J112" i="2"/>
  <c r="J214" i="3"/>
  <c r="F37" i="4"/>
  <c r="BD57" i="1" s="1"/>
  <c r="J329" i="5"/>
  <c r="J392" i="5"/>
  <c r="BK251" i="5"/>
  <c r="BK194" i="6"/>
  <c r="J194" i="6"/>
  <c r="BK202" i="6"/>
  <c r="BK173" i="8"/>
  <c r="BK404" i="8"/>
  <c r="BK303" i="8"/>
  <c r="BK466" i="8"/>
  <c r="BK244" i="9"/>
  <c r="BK202" i="9"/>
  <c r="BK104" i="9"/>
  <c r="J480" i="2"/>
  <c r="BK422" i="2"/>
  <c r="BK316" i="2"/>
  <c r="BK257" i="2"/>
  <c r="J307" i="3"/>
  <c r="J130" i="3"/>
  <c r="J272" i="5"/>
  <c r="J450" i="5"/>
  <c r="J315" i="5"/>
  <c r="J242" i="5"/>
  <c r="BK173" i="5"/>
  <c r="J295" i="6"/>
  <c r="BK147" i="6"/>
  <c r="F37" i="7"/>
  <c r="BD60" i="1"/>
  <c r="BK272" i="8"/>
  <c r="J422" i="8"/>
  <c r="BK344" i="8"/>
  <c r="J99" i="11"/>
  <c r="BK152" i="2"/>
  <c r="J236" i="3"/>
  <c r="BK406" i="5"/>
  <c r="BK422" i="5"/>
  <c r="J107" i="5"/>
  <c r="J505" i="5"/>
  <c r="BK333" i="5"/>
  <c r="J323" i="5"/>
  <c r="J256" i="6"/>
  <c r="J190" i="6"/>
  <c r="J174" i="6"/>
  <c r="J343" i="8"/>
  <c r="J249" i="8"/>
  <c r="BK132" i="8"/>
  <c r="BK152" i="8"/>
  <c r="J210" i="9"/>
  <c r="BK97" i="11"/>
  <c r="BK234" i="2"/>
  <c r="J120" i="2"/>
  <c r="J190" i="3"/>
  <c r="J228" i="3"/>
  <c r="BK178" i="3"/>
  <c r="BK307" i="3"/>
  <c r="BK118" i="3"/>
  <c r="J343" i="5"/>
  <c r="BK164" i="5"/>
  <c r="BK460" i="5"/>
  <c r="BK335" i="5"/>
  <c r="J112" i="6"/>
  <c r="J220" i="6"/>
  <c r="BK325" i="6"/>
  <c r="BK297" i="8"/>
  <c r="BK261" i="8"/>
  <c r="BK268" i="8"/>
  <c r="J315" i="8"/>
  <c r="BK256" i="9"/>
  <c r="BK466" i="2"/>
  <c r="BK372" i="2"/>
  <c r="J320" i="2"/>
  <c r="J263" i="2"/>
  <c r="J116" i="2"/>
  <c r="J276" i="3"/>
  <c r="BK295" i="5"/>
  <c r="J173" i="5"/>
  <c r="BK497" i="5"/>
  <c r="BK186" i="5"/>
  <c r="J313" i="6"/>
  <c r="BK152" i="6"/>
  <c r="J299" i="6"/>
  <c r="F36" i="7"/>
  <c r="BC60" i="1"/>
  <c r="BK463" i="8"/>
  <c r="J333" i="8"/>
  <c r="BK438" i="8"/>
  <c r="BK112" i="8"/>
  <c r="J96" i="9"/>
  <c r="J134" i="9"/>
  <c r="F33" i="10"/>
  <c r="BK442" i="2"/>
  <c r="BK346" i="2"/>
  <c r="J316" i="2"/>
  <c r="BK282" i="2"/>
  <c r="BK242" i="2"/>
  <c r="J279" i="3"/>
  <c r="J210" i="3"/>
  <c r="J186" i="3"/>
  <c r="J271" i="3"/>
  <c r="J313" i="3"/>
  <c r="BK134" i="3"/>
  <c r="BK169" i="3"/>
  <c r="BK186" i="3"/>
  <c r="J182" i="3"/>
  <c r="BK249" i="5"/>
  <c r="J286" i="5"/>
  <c r="J354" i="5"/>
  <c r="J142" i="5"/>
  <c r="BK126" i="6"/>
  <c r="J168" i="6"/>
  <c r="BK276" i="6"/>
  <c r="J286" i="8"/>
  <c r="J116" i="8"/>
  <c r="J398" i="8"/>
  <c r="BK116" i="8"/>
  <c r="J251" i="8"/>
  <c r="BK134" i="9"/>
  <c r="BK236" i="9"/>
  <c r="BK96" i="9"/>
  <c r="J154" i="9"/>
  <c r="J299" i="9"/>
  <c r="J252" i="9"/>
  <c r="BK311" i="9"/>
  <c r="BK100" i="9"/>
  <c r="J84" i="10"/>
  <c r="J470" i="2"/>
  <c r="J406" i="2"/>
  <c r="J326" i="2"/>
  <c r="J281" i="2"/>
  <c r="BK199" i="2"/>
  <c r="J99" i="2"/>
  <c r="BK138" i="3"/>
  <c r="J458" i="5"/>
  <c r="J282" i="5"/>
  <c r="BK410" i="5"/>
  <c r="J288" i="5"/>
  <c r="J160" i="5"/>
  <c r="BK174" i="6"/>
  <c r="J267" i="6"/>
  <c r="J232" i="6"/>
  <c r="J460" i="8"/>
  <c r="BK474" i="8"/>
  <c r="J372" i="8"/>
  <c r="J316" i="8"/>
  <c r="BK194" i="9"/>
  <c r="J174" i="9"/>
  <c r="BK299" i="9"/>
  <c r="BK103" i="11"/>
  <c r="BK460" i="2"/>
  <c r="J384" i="2"/>
  <c r="BK311" i="2"/>
  <c r="BK263" i="2"/>
  <c r="J173" i="2"/>
  <c r="J325" i="3"/>
  <c r="J372" i="5"/>
  <c r="BK242" i="5"/>
  <c r="BK193" i="5"/>
  <c r="J474" i="5"/>
  <c r="BK360" i="5"/>
  <c r="BK218" i="6"/>
  <c r="BK307" i="6"/>
  <c r="J91" i="6"/>
  <c r="J234" i="8"/>
  <c r="J307" i="8"/>
  <c r="J293" i="8"/>
  <c r="J386" i="8"/>
  <c r="J236" i="9"/>
  <c r="BK207" i="8"/>
  <c r="BK484" i="8"/>
  <c r="J360" i="8"/>
  <c r="J132" i="8"/>
  <c r="BK84" i="10"/>
  <c r="BK472" i="2"/>
  <c r="BK408" i="2"/>
  <c r="BK348" i="2"/>
  <c r="BK315" i="2"/>
  <c r="J259" i="2"/>
  <c r="J193" i="2"/>
  <c r="J89" i="3"/>
  <c r="BK366" i="5"/>
  <c r="BK225" i="5"/>
  <c r="J268" i="5"/>
  <c r="J299" i="5"/>
  <c r="J254" i="5"/>
  <c r="BK317" i="6"/>
  <c r="BK210" i="6"/>
  <c r="J118" i="6"/>
  <c r="BK470" i="8"/>
  <c r="BK225" i="8"/>
  <c r="J344" i="8"/>
  <c r="J505" i="8"/>
  <c r="BK346" i="8"/>
  <c r="BK91" i="9"/>
  <c r="BK186" i="9"/>
  <c r="J228" i="9"/>
  <c r="BK174" i="9"/>
  <c r="BK307" i="9"/>
  <c r="BK260" i="9"/>
  <c r="J279" i="9"/>
  <c r="J164" i="9"/>
  <c r="BK93" i="11"/>
  <c r="BK480" i="2"/>
  <c r="J410" i="2"/>
  <c r="J323" i="2"/>
  <c r="BK268" i="2"/>
  <c r="BK186" i="2"/>
  <c r="BK194" i="3"/>
  <c r="BK311" i="3"/>
  <c r="BK299" i="5"/>
  <c r="J199" i="5"/>
  <c r="J152" i="5"/>
  <c r="BK392" i="5"/>
  <c r="BK263" i="5"/>
  <c r="BK214" i="6"/>
  <c r="BK93" i="6"/>
  <c r="BK89" i="6"/>
  <c r="J96" i="6"/>
  <c r="J99" i="8"/>
  <c r="J326" i="8"/>
  <c r="BK408" i="8"/>
  <c r="J199" i="8"/>
  <c r="J335" i="8"/>
  <c r="BK372" i="8"/>
  <c r="J104" i="9"/>
  <c r="J112" i="9"/>
  <c r="J220" i="9"/>
  <c r="F37" i="10"/>
  <c r="BD63" i="1" s="1"/>
  <c r="BK444" i="2"/>
  <c r="BK386" i="2"/>
  <c r="BK339" i="2"/>
  <c r="J293" i="2"/>
  <c r="BK238" i="2"/>
  <c r="J152" i="2"/>
  <c r="BK164" i="3"/>
  <c r="J463" i="5"/>
  <c r="BK99" i="5"/>
  <c r="J164" i="5"/>
  <c r="BK339" i="5"/>
  <c r="BK116" i="5"/>
  <c r="J120" i="5"/>
  <c r="J316" i="5"/>
  <c r="J307" i="6"/>
  <c r="BK173" i="6"/>
  <c r="BK160" i="6"/>
  <c r="J240" i="6"/>
  <c r="J406" i="8"/>
  <c r="J288" i="8"/>
  <c r="BK414" i="8"/>
  <c r="BK497" i="8"/>
  <c r="BK460" i="8"/>
  <c r="BK173" i="9"/>
  <c r="BK220" i="2"/>
  <c r="BK120" i="2"/>
  <c r="BK321" i="3"/>
  <c r="BK84" i="4"/>
  <c r="BK234" i="5"/>
  <c r="BK112" i="5"/>
  <c r="J290" i="5"/>
  <c r="BK480" i="5"/>
  <c r="J225" i="5"/>
  <c r="J112" i="5"/>
  <c r="BK206" i="6"/>
  <c r="J311" i="6"/>
  <c r="BK220" i="6"/>
  <c r="BK476" i="8"/>
  <c r="BK350" i="8"/>
  <c r="J290" i="8"/>
  <c r="BK107" i="8"/>
  <c r="J414" i="8"/>
  <c r="J325" i="9"/>
  <c r="BK295" i="9"/>
  <c r="BK101" i="11"/>
  <c r="J247" i="2"/>
  <c r="BK148" i="2"/>
  <c r="J283" i="3"/>
  <c r="J154" i="3"/>
  <c r="J164" i="3"/>
  <c r="BK240" i="3"/>
  <c r="J244" i="3"/>
  <c r="BK147" i="3"/>
  <c r="J156" i="3"/>
  <c r="BK191" i="5"/>
  <c r="J249" i="5"/>
  <c r="BK489" i="5"/>
  <c r="J303" i="5"/>
  <c r="J291" i="6"/>
  <c r="BK311" i="6"/>
  <c r="BK299" i="6"/>
  <c r="BK277" i="8"/>
  <c r="BK458" i="8"/>
  <c r="J370" i="8"/>
  <c r="BK164" i="8"/>
  <c r="BK326" i="8"/>
  <c r="J240" i="9"/>
  <c r="F35" i="10"/>
  <c r="BB63" i="1"/>
  <c r="J505" i="2"/>
  <c r="J442" i="2"/>
  <c r="BK384" i="2"/>
  <c r="BK343" i="2"/>
  <c r="J297" i="2"/>
  <c r="J238" i="2"/>
  <c r="BK160" i="2"/>
  <c r="BK283" i="3"/>
  <c r="BK91" i="3"/>
  <c r="J470" i="5"/>
  <c r="J480" i="5"/>
  <c r="BK350" i="5"/>
  <c r="J295" i="5"/>
  <c r="BK404" i="5"/>
  <c r="BK343" i="5"/>
  <c r="BK287" i="6"/>
  <c r="J244" i="6"/>
  <c r="BK232" i="6"/>
  <c r="J214" i="6"/>
  <c r="J142" i="8"/>
  <c r="J354" i="8"/>
  <c r="J107" i="8"/>
  <c r="J303" i="8"/>
  <c r="J350" i="8"/>
  <c r="BK331" i="8"/>
  <c r="J317" i="9"/>
  <c r="BK178" i="9"/>
  <c r="BK150" i="9"/>
  <c r="BK86" i="11"/>
  <c r="J476" i="2"/>
  <c r="BK430" i="2"/>
  <c r="J378" i="2"/>
  <c r="J339" i="2"/>
  <c r="BK303" i="2"/>
  <c r="BK277" i="2"/>
  <c r="BK229" i="2"/>
  <c r="BK116" i="2"/>
  <c r="BK220" i="3"/>
  <c r="BK214" i="3"/>
  <c r="BK315" i="3"/>
  <c r="BK130" i="3"/>
  <c r="J220" i="3"/>
  <c r="J91" i="3"/>
  <c r="J108" i="3"/>
  <c r="J118" i="3"/>
  <c r="J122" i="3"/>
  <c r="BK438" i="5"/>
  <c r="BK470" i="5"/>
  <c r="BK320" i="5"/>
  <c r="J247" i="5"/>
  <c r="BK186" i="6"/>
  <c r="J218" i="6"/>
  <c r="BK108" i="6"/>
  <c r="J182" i="6"/>
  <c r="BK329" i="8"/>
  <c r="J438" i="8"/>
  <c r="BK99" i="8"/>
  <c r="J329" i="8"/>
  <c r="J442" i="8"/>
  <c r="BK108" i="9"/>
  <c r="J152" i="9"/>
  <c r="J206" i="9"/>
  <c r="J118" i="9"/>
  <c r="J256" i="9"/>
  <c r="J91" i="9"/>
  <c r="J160" i="9"/>
  <c r="J218" i="9"/>
  <c r="J103" i="11"/>
  <c r="J444" i="2"/>
  <c r="BK378" i="2"/>
  <c r="J343" i="2"/>
  <c r="J295" i="2"/>
  <c r="BK254" i="2"/>
  <c r="J142" i="2"/>
  <c r="BK96" i="3"/>
  <c r="J100" i="3"/>
  <c r="J386" i="5"/>
  <c r="BK346" i="5"/>
  <c r="J220" i="5"/>
  <c r="J346" i="5"/>
  <c r="BK290" i="5"/>
  <c r="J303" i="6"/>
  <c r="J252" i="6"/>
  <c r="BK228" i="6"/>
  <c r="J154" i="6"/>
  <c r="J299" i="8"/>
  <c r="BK263" i="8"/>
  <c r="BK120" i="8"/>
  <c r="BK316" i="8"/>
  <c r="BK186" i="8"/>
  <c r="BK287" i="9"/>
  <c r="J214" i="9"/>
  <c r="BK313" i="9"/>
  <c r="J489" i="2"/>
  <c r="J466" i="2"/>
  <c r="BK406" i="2"/>
  <c r="BK350" i="2"/>
  <c r="BK323" i="2"/>
  <c r="BK281" i="2"/>
  <c r="J251" i="2"/>
  <c r="BK112" i="2"/>
  <c r="J315" i="3"/>
  <c r="BK505" i="5"/>
  <c r="BK372" i="5"/>
  <c r="J333" i="5"/>
  <c r="BK476" i="5"/>
  <c r="J406" i="5"/>
  <c r="BK384" i="5"/>
  <c r="J156" i="6"/>
  <c r="BK182" i="6"/>
  <c r="J100" i="6"/>
  <c r="J206" i="6"/>
  <c r="BK191" i="8"/>
  <c r="J126" i="8"/>
  <c r="J384" i="8"/>
  <c r="BK343" i="8"/>
  <c r="J331" i="8"/>
  <c r="BK267" i="9"/>
  <c r="F36" i="10"/>
  <c r="BC63" i="1"/>
  <c r="BK378" i="5"/>
  <c r="BK142" i="5"/>
  <c r="BK199" i="5"/>
  <c r="J366" i="5"/>
  <c r="BK229" i="5"/>
  <c r="J248" i="6"/>
  <c r="J138" i="6"/>
  <c r="BK122" i="6"/>
  <c r="F35" i="7"/>
  <c r="BB60" i="1" s="1"/>
  <c r="BK366" i="8"/>
  <c r="J261" i="8"/>
  <c r="BK354" i="8"/>
  <c r="J260" i="9"/>
  <c r="J143" i="9"/>
  <c r="BK259" i="2"/>
  <c r="BK191" i="2"/>
  <c r="J248" i="3"/>
  <c r="J93" i="3"/>
  <c r="BK154" i="3"/>
  <c r="J218" i="3"/>
  <c r="BK299" i="3"/>
  <c r="BK279" i="3"/>
  <c r="J295" i="3"/>
  <c r="J33" i="4"/>
  <c r="AV57" i="1" s="1"/>
  <c r="J326" i="5"/>
  <c r="J331" i="5"/>
  <c r="BK442" i="5"/>
  <c r="BK126" i="5"/>
  <c r="BK252" i="6"/>
  <c r="BK96" i="6"/>
  <c r="BK112" i="6"/>
  <c r="J450" i="8"/>
  <c r="BK281" i="8"/>
  <c r="J444" i="8"/>
  <c r="J489" i="8"/>
  <c r="J458" i="8"/>
  <c r="BK126" i="9"/>
  <c r="BK476" i="2"/>
  <c r="J404" i="2"/>
  <c r="BK331" i="2"/>
  <c r="J282" i="2"/>
  <c r="BK207" i="2"/>
  <c r="BK99" i="2"/>
  <c r="J134" i="3"/>
  <c r="BK268" i="5"/>
  <c r="J344" i="5"/>
  <c r="J472" i="5"/>
  <c r="J186" i="5"/>
  <c r="J134" i="6"/>
  <c r="BK240" i="6"/>
  <c r="BK321" i="6"/>
  <c r="J430" i="8"/>
  <c r="BK242" i="8"/>
  <c r="J268" i="8"/>
  <c r="J348" i="8"/>
  <c r="BK320" i="8"/>
  <c r="BK252" i="9"/>
  <c r="BK218" i="9"/>
  <c r="J303" i="9"/>
  <c r="BK497" i="2"/>
  <c r="J460" i="2"/>
  <c r="BK392" i="2"/>
  <c r="J344" i="2"/>
  <c r="BK288" i="2"/>
  <c r="BK214" i="2"/>
  <c r="J260" i="3"/>
  <c r="BK313" i="3"/>
  <c r="J169" i="3"/>
  <c r="J252" i="3"/>
  <c r="J224" i="3"/>
  <c r="J256" i="3"/>
  <c r="BK236" i="3"/>
  <c r="BK218" i="3"/>
  <c r="F36" i="4"/>
  <c r="BC57" i="1" s="1"/>
  <c r="J404" i="5"/>
  <c r="BK386" i="5"/>
  <c r="J148" i="5"/>
  <c r="J164" i="6"/>
  <c r="J202" i="6"/>
  <c r="J410" i="8"/>
  <c r="BK450" i="8"/>
  <c r="BK378" i="8"/>
  <c r="BK315" i="9"/>
  <c r="BK279" i="9"/>
  <c r="BK122" i="9"/>
  <c r="J190" i="9"/>
  <c r="J89" i="9"/>
  <c r="J271" i="9"/>
  <c r="BK130" i="9"/>
  <c r="J321" i="9"/>
  <c r="BK489" i="2"/>
  <c r="J438" i="2"/>
  <c r="J348" i="2"/>
  <c r="J307" i="2"/>
  <c r="J261" i="2"/>
  <c r="BK164" i="2"/>
  <c r="J152" i="3"/>
  <c r="J216" i="3"/>
  <c r="BK484" i="5"/>
  <c r="J116" i="5"/>
  <c r="J238" i="5"/>
  <c r="J132" i="5"/>
  <c r="BK152" i="5"/>
  <c r="BK138" i="6"/>
  <c r="BK178" i="6"/>
  <c r="BK130" i="6"/>
  <c r="J33" i="7"/>
  <c r="AV60" i="1"/>
  <c r="BK315" i="8"/>
  <c r="BK515" i="8"/>
  <c r="J282" i="8"/>
  <c r="J168" i="9"/>
  <c r="BK168" i="9"/>
  <c r="BK152" i="9"/>
  <c r="J95" i="11"/>
  <c r="J472" i="2"/>
  <c r="BK398" i="2"/>
  <c r="BK333" i="2"/>
  <c r="J288" i="2"/>
  <c r="J191" i="2"/>
  <c r="BK224" i="3"/>
  <c r="J84" i="4"/>
  <c r="BK463" i="5"/>
  <c r="BK444" i="5"/>
  <c r="BK281" i="5"/>
  <c r="J214" i="5"/>
  <c r="BK107" i="5"/>
  <c r="J104" i="6"/>
  <c r="BK313" i="6"/>
  <c r="J474" i="8"/>
  <c r="J472" i="8"/>
  <c r="J257" i="8"/>
  <c r="BK290" i="8"/>
  <c r="BK228" i="9"/>
  <c r="BK90" i="11"/>
  <c r="BK136" i="2"/>
  <c r="J104" i="3"/>
  <c r="BK307" i="5"/>
  <c r="J281" i="5"/>
  <c r="J360" i="5"/>
  <c r="BK450" i="5"/>
  <c r="J173" i="6"/>
  <c r="J279" i="6"/>
  <c r="J216" i="6"/>
  <c r="J152" i="6"/>
  <c r="BK442" i="8"/>
  <c r="BK234" i="8"/>
  <c r="J392" i="8"/>
  <c r="J323" i="8"/>
  <c r="BK224" i="9"/>
  <c r="BK210" i="9"/>
  <c r="BK106" i="11"/>
  <c r="J225" i="2"/>
  <c r="J311" i="3"/>
  <c r="J112" i="3"/>
  <c r="BK143" i="3"/>
  <c r="J267" i="3"/>
  <c r="BK216" i="3"/>
  <c r="J317" i="3"/>
  <c r="J320" i="5"/>
  <c r="J408" i="5"/>
  <c r="BK408" i="5"/>
  <c r="BK286" i="5"/>
  <c r="J210" i="6"/>
  <c r="BK279" i="6"/>
  <c r="BK168" i="6"/>
  <c r="J164" i="8"/>
  <c r="BK193" i="8"/>
  <c r="J515" i="8"/>
  <c r="BK214" i="9"/>
  <c r="J106" i="11"/>
  <c r="J497" i="2"/>
  <c r="J414" i="2"/>
  <c r="J346" i="2"/>
  <c r="BK299" i="2"/>
  <c r="BK272" i="2"/>
  <c r="J180" i="2"/>
  <c r="BK317" i="3"/>
  <c r="F35" i="4"/>
  <c r="BB57" i="1"/>
  <c r="BK247" i="5"/>
  <c r="J259" i="5"/>
  <c r="BK293" i="5"/>
  <c r="J276" i="6"/>
  <c r="BK164" i="6"/>
  <c r="J89" i="6"/>
  <c r="BK134" i="6"/>
  <c r="J108" i="6"/>
  <c r="J463" i="8"/>
  <c r="J254" i="8"/>
  <c r="J311" i="8"/>
  <c r="BK214" i="8"/>
  <c r="BK392" i="8"/>
  <c r="BK422" i="8"/>
  <c r="BK118" i="9"/>
  <c r="J169" i="9"/>
  <c r="BK93" i="9"/>
  <c r="BK89" i="9"/>
  <c r="J515" i="2"/>
  <c r="BK463" i="2"/>
  <c r="J408" i="2"/>
  <c r="BK354" i="2"/>
  <c r="J329" i="2"/>
  <c r="BK297" i="2"/>
  <c r="BK249" i="2"/>
  <c r="J164" i="2"/>
  <c r="BK252" i="3"/>
  <c r="BK256" i="3"/>
  <c r="BK104" i="3"/>
  <c r="BK152" i="3"/>
  <c r="J174" i="3"/>
  <c r="J287" i="3"/>
  <c r="J303" i="3"/>
  <c r="BK150" i="3"/>
  <c r="BK325" i="3"/>
  <c r="BK515" i="5"/>
  <c r="BK120" i="5"/>
  <c r="J261" i="5"/>
  <c r="BK458" i="5"/>
  <c r="J193" i="5"/>
  <c r="BK295" i="6"/>
  <c r="J271" i="6"/>
  <c r="J317" i="6"/>
  <c r="J263" i="8"/>
  <c r="BK348" i="8"/>
  <c r="J281" i="8"/>
  <c r="BK288" i="8"/>
  <c r="J484" i="8"/>
  <c r="J267" i="9"/>
  <c r="J276" i="9"/>
  <c r="BK271" i="9"/>
  <c r="J182" i="9"/>
  <c r="J311" i="9"/>
  <c r="J216" i="9"/>
  <c r="J173" i="9"/>
  <c r="BK325" i="9"/>
  <c r="BK515" i="2"/>
  <c r="J422" i="2"/>
  <c r="BK360" i="2"/>
  <c r="J331" i="2"/>
  <c r="J299" i="2"/>
  <c r="J234" i="2"/>
  <c r="J126" i="2"/>
  <c r="BK287" i="3"/>
  <c r="J143" i="3"/>
  <c r="J257" i="5"/>
  <c r="J384" i="5"/>
  <c r="J442" i="5"/>
  <c r="J410" i="5"/>
  <c r="BK282" i="5"/>
  <c r="J136" i="5"/>
  <c r="BK291" i="6"/>
  <c r="BK150" i="6"/>
  <c r="BK267" i="6"/>
  <c r="J366" i="8"/>
  <c r="J173" i="8"/>
  <c r="J229" i="8"/>
  <c r="J214" i="8"/>
  <c r="BK489" i="8"/>
  <c r="J313" i="9"/>
  <c r="J315" i="9"/>
  <c r="J150" i="9"/>
  <c r="BK190" i="9"/>
  <c r="J86" i="11"/>
  <c r="J474" i="2"/>
  <c r="BK410" i="2"/>
  <c r="J366" i="2"/>
  <c r="BK329" i="2"/>
  <c r="BK295" i="2"/>
  <c r="J229" i="2"/>
  <c r="J132" i="2"/>
  <c r="BK206" i="3"/>
  <c r="BK316" i="5"/>
  <c r="J297" i="5"/>
  <c r="J207" i="5"/>
  <c r="J370" i="5"/>
  <c r="BK311" i="5"/>
  <c r="BK259" i="5"/>
  <c r="BK283" i="6"/>
  <c r="J260" i="6"/>
  <c r="J143" i="6"/>
  <c r="BK307" i="8"/>
  <c r="BK220" i="8"/>
  <c r="BK323" i="8"/>
  <c r="J470" i="8"/>
  <c r="J120" i="8"/>
  <c r="J93" i="9"/>
  <c r="J199" i="2"/>
  <c r="BK107" i="2"/>
  <c r="BK168" i="3"/>
  <c r="J497" i="5"/>
  <c r="BK474" i="5"/>
  <c r="J191" i="5"/>
  <c r="J398" i="5"/>
  <c r="J430" i="5"/>
  <c r="BK414" i="5"/>
  <c r="J99" i="5"/>
  <c r="BK315" i="6"/>
  <c r="BK169" i="6"/>
  <c r="J130" i="6"/>
  <c r="J315" i="6"/>
  <c r="BK104" i="6"/>
  <c r="BK136" i="8"/>
  <c r="J408" i="8"/>
  <c r="BK180" i="8"/>
  <c r="BK505" i="8"/>
  <c r="BK472" i="8"/>
  <c r="BK169" i="9"/>
  <c r="J33" i="10"/>
  <c r="AV63" i="1" s="1"/>
  <c r="BK173" i="2"/>
  <c r="J206" i="3"/>
  <c r="BK276" i="3"/>
  <c r="BK122" i="3"/>
  <c r="J168" i="3"/>
  <c r="J150" i="3"/>
  <c r="BK112" i="3"/>
  <c r="BK108" i="3"/>
  <c r="BK277" i="5"/>
  <c r="BK261" i="5"/>
  <c r="J335" i="5"/>
  <c r="BK370" i="5"/>
  <c r="J350" i="5"/>
  <c r="J147" i="6"/>
  <c r="BK143" i="6"/>
  <c r="BK244" i="6"/>
  <c r="J84" i="7"/>
  <c r="BK384" i="8"/>
  <c r="BK295" i="8"/>
  <c r="BK335" i="8"/>
  <c r="BK370" i="8"/>
  <c r="J404" i="8"/>
  <c r="J93" i="11"/>
  <c r="BK458" i="2"/>
  <c r="J370" i="2"/>
  <c r="BK307" i="2"/>
  <c r="BK247" i="2"/>
  <c r="BK190" i="3"/>
  <c r="J444" i="5"/>
  <c r="BK257" i="5"/>
  <c r="J126" i="5"/>
  <c r="J466" i="5"/>
  <c r="BK272" i="5"/>
  <c r="BK190" i="6"/>
  <c r="BK303" i="6"/>
  <c r="J236" i="6"/>
  <c r="J238" i="8"/>
  <c r="J160" i="8"/>
  <c r="BK398" i="8"/>
  <c r="BK247" i="8"/>
  <c r="BK480" i="8"/>
  <c r="BK283" i="9"/>
  <c r="J307" i="9"/>
  <c r="BK160" i="9"/>
  <c r="BK99" i="11"/>
  <c r="J484" i="2"/>
  <c r="BK414" i="2"/>
  <c r="BK366" i="2"/>
  <c r="J311" i="2"/>
  <c r="J257" i="2"/>
  <c r="BK142" i="2"/>
  <c r="BK232" i="3"/>
  <c r="BK202" i="3"/>
  <c r="BK156" i="3"/>
  <c r="BK248" i="3"/>
  <c r="BK303" i="3"/>
  <c r="BK244" i="3"/>
  <c r="BK295" i="3"/>
  <c r="J293" i="5"/>
  <c r="BK288" i="5"/>
  <c r="BK160" i="5"/>
  <c r="BK297" i="5"/>
  <c r="BK156" i="6"/>
  <c r="J287" i="6"/>
  <c r="J224" i="6"/>
  <c r="BK251" i="8"/>
  <c r="J136" i="8"/>
  <c r="J191" i="8"/>
  <c r="BK430" i="8"/>
  <c r="BK147" i="9"/>
  <c r="BK232" i="9"/>
  <c r="J224" i="9"/>
  <c r="J138" i="9"/>
  <c r="BK276" i="9"/>
  <c r="J194" i="9"/>
  <c r="J186" i="9"/>
  <c r="J156" i="9"/>
  <c r="BK474" i="2"/>
  <c r="J354" i="2"/>
  <c r="J290" i="2"/>
  <c r="J220" i="2"/>
  <c r="BK154" i="6"/>
  <c r="J325" i="6"/>
  <c r="BK254" i="8"/>
  <c r="J346" i="8"/>
  <c r="J225" i="8"/>
  <c r="J180" i="8"/>
  <c r="J207" i="8"/>
  <c r="J100" i="9"/>
  <c r="BK180" i="2"/>
  <c r="BK174" i="3"/>
  <c r="J515" i="5"/>
  <c r="BK348" i="5"/>
  <c r="BK254" i="5"/>
  <c r="J311" i="5"/>
  <c r="BK220" i="5"/>
  <c r="J277" i="5"/>
  <c r="J169" i="6"/>
  <c r="BK256" i="6"/>
  <c r="BK248" i="6"/>
  <c r="BK199" i="8"/>
  <c r="J148" i="8"/>
  <c r="J297" i="8"/>
  <c r="J272" i="8"/>
  <c r="J122" i="9"/>
  <c r="J272" i="2"/>
  <c r="J136" i="2"/>
  <c r="BK182" i="3"/>
  <c r="BK267" i="3"/>
  <c r="BK126" i="3"/>
  <c r="J240" i="3"/>
  <c r="J202" i="3"/>
  <c r="BK136" i="5"/>
  <c r="J484" i="5"/>
  <c r="BK180" i="5"/>
  <c r="BK238" i="5"/>
  <c r="BK100" i="6"/>
  <c r="BK260" i="6"/>
  <c r="BK257" i="8"/>
  <c r="J339" i="8"/>
  <c r="J152" i="8"/>
  <c r="J259" i="8"/>
  <c r="J202" i="9"/>
  <c r="BK484" i="2"/>
  <c r="J430" i="2"/>
  <c r="J360" i="2"/>
  <c r="BK326" i="2"/>
  <c r="BK290" i="2"/>
  <c r="J254" i="2"/>
  <c r="BK132" i="2"/>
  <c r="J96" i="3"/>
  <c r="J339" i="5"/>
  <c r="BK323" i="5"/>
  <c r="BK148" i="5"/>
  <c r="J378" i="5"/>
  <c r="J422" i="5"/>
  <c r="J307" i="5"/>
  <c r="J93" i="6"/>
  <c r="BK118" i="6"/>
  <c r="J160" i="6"/>
  <c r="BK360" i="8"/>
  <c r="BK126" i="8"/>
  <c r="J378" i="8"/>
  <c r="J497" i="8"/>
  <c r="BK238" i="8"/>
  <c r="BK206" i="9"/>
  <c r="BK248" i="9"/>
  <c r="J108" i="9"/>
  <c r="BK216" i="9"/>
  <c r="J97" i="11"/>
  <c r="BK470" i="2"/>
  <c r="BK404" i="2"/>
  <c r="J350" i="2"/>
  <c r="BK320" i="2"/>
  <c r="BK293" i="2"/>
  <c r="BK261" i="2"/>
  <c r="J186" i="2"/>
  <c r="J107" i="2"/>
  <c r="BK228" i="3"/>
  <c r="J232" i="3"/>
  <c r="J138" i="3"/>
  <c r="BK271" i="3"/>
  <c r="BK100" i="3"/>
  <c r="J160" i="3"/>
  <c r="BK160" i="3"/>
  <c r="J173" i="3"/>
  <c r="BK326" i="5"/>
  <c r="BK398" i="5"/>
  <c r="J489" i="5"/>
  <c r="J476" i="5"/>
  <c r="BK329" i="5"/>
  <c r="J186" i="6"/>
  <c r="BK271" i="6"/>
  <c r="J126" i="6"/>
  <c r="BK160" i="8"/>
  <c r="BK293" i="8"/>
  <c r="J247" i="8"/>
  <c r="BK311" i="8"/>
  <c r="BK299" i="8"/>
  <c r="BK321" i="9"/>
  <c r="J147" i="9"/>
  <c r="BK220" i="9"/>
  <c r="BK143" i="9"/>
  <c r="J295" i="9"/>
  <c r="J248" i="9"/>
  <c r="J232" i="9"/>
  <c r="BK182" i="9"/>
  <c r="J291" i="9"/>
  <c r="BK95" i="11"/>
  <c r="J458" i="2"/>
  <c r="BK370" i="2"/>
  <c r="J335" i="2"/>
  <c r="J286" i="2"/>
  <c r="J249" i="2"/>
  <c r="J160" i="2"/>
  <c r="J126" i="3"/>
  <c r="J321" i="3"/>
  <c r="BK354" i="5"/>
  <c r="BK315" i="5"/>
  <c r="J263" i="5"/>
  <c r="BK132" i="5"/>
  <c r="BK472" i="5"/>
  <c r="BK331" i="5"/>
  <c r="BK224" i="6"/>
  <c r="BK91" i="6"/>
  <c r="J321" i="6"/>
  <c r="BK229" i="8"/>
  <c r="BK386" i="8"/>
  <c r="J277" i="8"/>
  <c r="BK148" i="8"/>
  <c r="BK406" i="8"/>
  <c r="J466" i="8"/>
  <c r="BK240" i="9"/>
  <c r="J178" i="9"/>
  <c r="BK505" i="2"/>
  <c r="BK438" i="2"/>
  <c r="J372" i="2"/>
  <c r="BK344" i="2"/>
  <c r="J303" i="2"/>
  <c r="J277" i="2"/>
  <c r="J214" i="2"/>
  <c r="BK249" i="8"/>
  <c r="J295" i="8"/>
  <c r="BK339" i="8"/>
  <c r="J476" i="8"/>
  <c r="BK410" i="8"/>
  <c r="J126" i="9"/>
  <c r="BK291" i="9"/>
  <c r="BK251" i="2"/>
  <c r="J207" i="2"/>
  <c r="AS54" i="1"/>
  <c r="BK89" i="3"/>
  <c r="BK173" i="3"/>
  <c r="BK260" i="3"/>
  <c r="BK430" i="5"/>
  <c r="J460" i="5"/>
  <c r="BK466" i="5"/>
  <c r="J234" i="5"/>
  <c r="BK207" i="5"/>
  <c r="J228" i="6"/>
  <c r="J178" i="6"/>
  <c r="BK216" i="6"/>
  <c r="J480" i="8"/>
  <c r="J193" i="8"/>
  <c r="BK282" i="8"/>
  <c r="BK444" i="8"/>
  <c r="BK303" i="9"/>
  <c r="BK317" i="9"/>
  <c r="F33" i="2" l="1"/>
  <c r="T310" i="2"/>
  <c r="P88" i="3"/>
  <c r="P87" i="3"/>
  <c r="P223" i="3"/>
  <c r="P111" i="5"/>
  <c r="T256" i="5"/>
  <c r="T267" i="5"/>
  <c r="BK302" i="5"/>
  <c r="J302" i="5"/>
  <c r="J70" i="5"/>
  <c r="BK353" i="5"/>
  <c r="J353" i="5" s="1"/>
  <c r="J73" i="5" s="1"/>
  <c r="P413" i="5"/>
  <c r="P488" i="5"/>
  <c r="R88" i="6"/>
  <c r="R87" i="6"/>
  <c r="P159" i="6"/>
  <c r="R159" i="6"/>
  <c r="BK320" i="6"/>
  <c r="J320" i="6"/>
  <c r="J66" i="6"/>
  <c r="T192" i="8"/>
  <c r="T256" i="8"/>
  <c r="P267" i="8"/>
  <c r="T310" i="8"/>
  <c r="T338" i="8"/>
  <c r="P413" i="8"/>
  <c r="P479" i="8"/>
  <c r="R99" i="9"/>
  <c r="R159" i="9"/>
  <c r="R320" i="9"/>
  <c r="P192" i="2"/>
  <c r="BK256" i="2"/>
  <c r="J256" i="2"/>
  <c r="J66" i="2" s="1"/>
  <c r="R276" i="2"/>
  <c r="P302" i="2"/>
  <c r="T302" i="2"/>
  <c r="BK338" i="2"/>
  <c r="J338" i="2" s="1"/>
  <c r="J72" i="2" s="1"/>
  <c r="BK413" i="2"/>
  <c r="J413" i="2" s="1"/>
  <c r="J74" i="2" s="1"/>
  <c r="T488" i="2"/>
  <c r="T99" i="3"/>
  <c r="R223" i="3"/>
  <c r="T192" i="5"/>
  <c r="R246" i="5"/>
  <c r="P276" i="5"/>
  <c r="P310" i="5"/>
  <c r="T338" i="5"/>
  <c r="BK413" i="5"/>
  <c r="J413" i="5" s="1"/>
  <c r="J74" i="5" s="1"/>
  <c r="R488" i="5"/>
  <c r="T99" i="6"/>
  <c r="P223" i="6"/>
  <c r="T320" i="6"/>
  <c r="P192" i="8"/>
  <c r="P256" i="8"/>
  <c r="R267" i="8"/>
  <c r="P310" i="8"/>
  <c r="R353" i="8"/>
  <c r="P488" i="8"/>
  <c r="R88" i="9"/>
  <c r="R87" i="9" s="1"/>
  <c r="T223" i="9"/>
  <c r="T98" i="9" s="1"/>
  <c r="BK111" i="2"/>
  <c r="BK97" i="2" s="1"/>
  <c r="J97" i="2" s="1"/>
  <c r="J60" i="2" s="1"/>
  <c r="J111" i="2"/>
  <c r="J63" i="2" s="1"/>
  <c r="T192" i="2"/>
  <c r="T256" i="2"/>
  <c r="T276" i="2"/>
  <c r="R338" i="2"/>
  <c r="T413" i="2"/>
  <c r="P479" i="2"/>
  <c r="R479" i="2"/>
  <c r="R99" i="3"/>
  <c r="T223" i="3"/>
  <c r="BK111" i="5"/>
  <c r="BK97" i="5" s="1"/>
  <c r="J97" i="5" s="1"/>
  <c r="J60" i="5" s="1"/>
  <c r="J111" i="5"/>
  <c r="J63" i="5" s="1"/>
  <c r="P256" i="5"/>
  <c r="R276" i="5"/>
  <c r="P302" i="5"/>
  <c r="P353" i="5"/>
  <c r="T488" i="5"/>
  <c r="R99" i="6"/>
  <c r="R223" i="6"/>
  <c r="T111" i="8"/>
  <c r="R256" i="8"/>
  <c r="R276" i="8"/>
  <c r="T302" i="8"/>
  <c r="R338" i="8"/>
  <c r="R413" i="8"/>
  <c r="R479" i="8"/>
  <c r="T88" i="9"/>
  <c r="T87" i="9"/>
  <c r="P223" i="9"/>
  <c r="BK89" i="11"/>
  <c r="J89" i="11" s="1"/>
  <c r="J62" i="11" s="1"/>
  <c r="T111" i="2"/>
  <c r="T97" i="2"/>
  <c r="P246" i="2"/>
  <c r="T246" i="2"/>
  <c r="BK267" i="2"/>
  <c r="J267" i="2" s="1"/>
  <c r="J68" i="2" s="1"/>
  <c r="R267" i="2"/>
  <c r="P338" i="2"/>
  <c r="T353" i="2"/>
  <c r="BK488" i="2"/>
  <c r="J488" i="2" s="1"/>
  <c r="J76" i="2" s="1"/>
  <c r="P99" i="3"/>
  <c r="BK159" i="3"/>
  <c r="J159" i="3" s="1"/>
  <c r="J64" i="3" s="1"/>
  <c r="BK320" i="3"/>
  <c r="J320" i="3"/>
  <c r="J66" i="3"/>
  <c r="T111" i="5"/>
  <c r="P246" i="5"/>
  <c r="T276" i="5"/>
  <c r="T302" i="5"/>
  <c r="BK338" i="5"/>
  <c r="J338" i="5"/>
  <c r="J72" i="5"/>
  <c r="R353" i="5"/>
  <c r="BK488" i="5"/>
  <c r="J488" i="5" s="1"/>
  <c r="J76" i="5" s="1"/>
  <c r="BK99" i="6"/>
  <c r="R111" i="8"/>
  <c r="R246" i="8"/>
  <c r="P276" i="8"/>
  <c r="P302" i="8"/>
  <c r="BK353" i="8"/>
  <c r="J353" i="8"/>
  <c r="J73" i="8"/>
  <c r="R488" i="8"/>
  <c r="P99" i="9"/>
  <c r="BK159" i="9"/>
  <c r="J159" i="9" s="1"/>
  <c r="J64" i="9" s="1"/>
  <c r="T320" i="9"/>
  <c r="T89" i="11"/>
  <c r="T84" i="11" s="1"/>
  <c r="T83" i="11" s="1"/>
  <c r="BK192" i="2"/>
  <c r="J192" i="2"/>
  <c r="J64" i="2"/>
  <c r="P256" i="2"/>
  <c r="P267" i="2"/>
  <c r="T267" i="2"/>
  <c r="BK302" i="2"/>
  <c r="J302" i="2"/>
  <c r="J70" i="2"/>
  <c r="R302" i="2"/>
  <c r="R310" i="2"/>
  <c r="T338" i="2"/>
  <c r="R353" i="2"/>
  <c r="R488" i="2"/>
  <c r="BK99" i="3"/>
  <c r="J99" i="3" s="1"/>
  <c r="J63" i="3" s="1"/>
  <c r="R159" i="3"/>
  <c r="T320" i="3"/>
  <c r="BK192" i="5"/>
  <c r="J192" i="5"/>
  <c r="J64" i="5" s="1"/>
  <c r="BK256" i="5"/>
  <c r="J256" i="5" s="1"/>
  <c r="J66" i="5" s="1"/>
  <c r="BK267" i="5"/>
  <c r="J267" i="5" s="1"/>
  <c r="J68" i="5" s="1"/>
  <c r="BK310" i="5"/>
  <c r="J310" i="5" s="1"/>
  <c r="J71" i="5" s="1"/>
  <c r="P338" i="5"/>
  <c r="T413" i="5"/>
  <c r="P479" i="5"/>
  <c r="P88" i="6"/>
  <c r="P87" i="6" s="1"/>
  <c r="T88" i="6"/>
  <c r="T87" i="6" s="1"/>
  <c r="BK223" i="6"/>
  <c r="J223" i="6"/>
  <c r="J65" i="6"/>
  <c r="R320" i="6"/>
  <c r="BK192" i="8"/>
  <c r="J192" i="8" s="1"/>
  <c r="J64" i="8" s="1"/>
  <c r="BK246" i="8"/>
  <c r="J246" i="8"/>
  <c r="J65" i="8" s="1"/>
  <c r="BK267" i="8"/>
  <c r="J267" i="8" s="1"/>
  <c r="J68" i="8" s="1"/>
  <c r="BK310" i="8"/>
  <c r="J310" i="8"/>
  <c r="J71" i="8" s="1"/>
  <c r="P353" i="8"/>
  <c r="BK488" i="8"/>
  <c r="J488" i="8" s="1"/>
  <c r="J76" i="8" s="1"/>
  <c r="BK99" i="9"/>
  <c r="J99" i="9" s="1"/>
  <c r="J63" i="9" s="1"/>
  <c r="T159" i="9"/>
  <c r="P320" i="9"/>
  <c r="R89" i="11"/>
  <c r="R84" i="11"/>
  <c r="R83" i="11" s="1"/>
  <c r="P111" i="2"/>
  <c r="P97" i="2" s="1"/>
  <c r="R192" i="2"/>
  <c r="R246" i="2"/>
  <c r="P276" i="2"/>
  <c r="P310" i="2"/>
  <c r="P353" i="2"/>
  <c r="P413" i="2"/>
  <c r="P488" i="2"/>
  <c r="T88" i="3"/>
  <c r="T87" i="3"/>
  <c r="T159" i="3"/>
  <c r="R320" i="3"/>
  <c r="P192" i="5"/>
  <c r="BK246" i="5"/>
  <c r="J246" i="5"/>
  <c r="J65" i="5"/>
  <c r="BK276" i="5"/>
  <c r="J276" i="5" s="1"/>
  <c r="J69" i="5" s="1"/>
  <c r="T310" i="5"/>
  <c r="R413" i="5"/>
  <c r="R479" i="5"/>
  <c r="P99" i="6"/>
  <c r="T223" i="6"/>
  <c r="BK111" i="8"/>
  <c r="J111" i="8" s="1"/>
  <c r="J63" i="8" s="1"/>
  <c r="P246" i="8"/>
  <c r="BK276" i="8"/>
  <c r="J276" i="8" s="1"/>
  <c r="J69" i="8" s="1"/>
  <c r="BK302" i="8"/>
  <c r="J302" i="8"/>
  <c r="J70" i="8"/>
  <c r="BK338" i="8"/>
  <c r="J338" i="8"/>
  <c r="J72" i="8" s="1"/>
  <c r="BK413" i="8"/>
  <c r="J413" i="8"/>
  <c r="J74" i="8"/>
  <c r="BK479" i="8"/>
  <c r="J479" i="8" s="1"/>
  <c r="J75" i="8" s="1"/>
  <c r="P88" i="9"/>
  <c r="P87" i="9"/>
  <c r="R223" i="9"/>
  <c r="R88" i="3"/>
  <c r="R87" i="3"/>
  <c r="P159" i="3"/>
  <c r="P320" i="3"/>
  <c r="R111" i="5"/>
  <c r="T246" i="5"/>
  <c r="P267" i="5"/>
  <c r="P266" i="5" s="1"/>
  <c r="R302" i="5"/>
  <c r="P111" i="8"/>
  <c r="P97" i="8"/>
  <c r="BK256" i="8"/>
  <c r="J256" i="8" s="1"/>
  <c r="J66" i="8" s="1"/>
  <c r="T276" i="8"/>
  <c r="R302" i="8"/>
  <c r="P338" i="8"/>
  <c r="T413" i="8"/>
  <c r="T479" i="8"/>
  <c r="BK88" i="9"/>
  <c r="BK87" i="9" s="1"/>
  <c r="J87" i="9" s="1"/>
  <c r="J60" i="9" s="1"/>
  <c r="BK223" i="9"/>
  <c r="J223" i="9" s="1"/>
  <c r="J65" i="9" s="1"/>
  <c r="R111" i="2"/>
  <c r="R97" i="2" s="1"/>
  <c r="BK246" i="2"/>
  <c r="J246" i="2"/>
  <c r="J65" i="2" s="1"/>
  <c r="R256" i="2"/>
  <c r="BK276" i="2"/>
  <c r="J276" i="2"/>
  <c r="J69" i="2"/>
  <c r="BK310" i="2"/>
  <c r="J310" i="2" s="1"/>
  <c r="J71" i="2" s="1"/>
  <c r="BK353" i="2"/>
  <c r="J353" i="2" s="1"/>
  <c r="J73" i="2" s="1"/>
  <c r="R413" i="2"/>
  <c r="BK479" i="2"/>
  <c r="J479" i="2" s="1"/>
  <c r="J75" i="2" s="1"/>
  <c r="T479" i="2"/>
  <c r="BK88" i="3"/>
  <c r="J88" i="3"/>
  <c r="J61" i="3" s="1"/>
  <c r="BK223" i="3"/>
  <c r="J223" i="3" s="1"/>
  <c r="J65" i="3" s="1"/>
  <c r="R192" i="5"/>
  <c r="R256" i="5"/>
  <c r="R267" i="5"/>
  <c r="R310" i="5"/>
  <c r="R338" i="5"/>
  <c r="T353" i="5"/>
  <c r="BK479" i="5"/>
  <c r="J479" i="5"/>
  <c r="J75" i="5" s="1"/>
  <c r="T479" i="5"/>
  <c r="BK88" i="6"/>
  <c r="J88" i="6" s="1"/>
  <c r="J61" i="6" s="1"/>
  <c r="BK159" i="6"/>
  <c r="J159" i="6" s="1"/>
  <c r="J64" i="6" s="1"/>
  <c r="T159" i="6"/>
  <c r="P320" i="6"/>
  <c r="R192" i="8"/>
  <c r="T246" i="8"/>
  <c r="T267" i="8"/>
  <c r="R310" i="8"/>
  <c r="T353" i="8"/>
  <c r="T488" i="8"/>
  <c r="T99" i="9"/>
  <c r="P159" i="9"/>
  <c r="BK320" i="9"/>
  <c r="J320" i="9" s="1"/>
  <c r="J66" i="9" s="1"/>
  <c r="P89" i="11"/>
  <c r="P84" i="11"/>
  <c r="P83" i="11" s="1"/>
  <c r="AU64" i="1" s="1"/>
  <c r="BK98" i="5"/>
  <c r="J98" i="5" s="1"/>
  <c r="J61" i="5" s="1"/>
  <c r="BK98" i="2"/>
  <c r="J98" i="2" s="1"/>
  <c r="J61" i="2" s="1"/>
  <c r="BK106" i="2"/>
  <c r="J106" i="2"/>
  <c r="J62" i="2"/>
  <c r="BK98" i="8"/>
  <c r="J98" i="8" s="1"/>
  <c r="J61" i="8" s="1"/>
  <c r="BK106" i="8"/>
  <c r="J106" i="8"/>
  <c r="J62" i="8" s="1"/>
  <c r="BK83" i="10"/>
  <c r="BK82" i="10"/>
  <c r="J82" i="10"/>
  <c r="J60" i="10" s="1"/>
  <c r="BK85" i="11"/>
  <c r="J85" i="11" s="1"/>
  <c r="J61" i="11" s="1"/>
  <c r="BK83" i="4"/>
  <c r="BK82" i="4" s="1"/>
  <c r="BK81" i="4" s="1"/>
  <c r="J81" i="4" s="1"/>
  <c r="J59" i="4" s="1"/>
  <c r="J83" i="4"/>
  <c r="J61" i="4" s="1"/>
  <c r="BK106" i="5"/>
  <c r="J106" i="5" s="1"/>
  <c r="J62" i="5" s="1"/>
  <c r="BK83" i="7"/>
  <c r="J83" i="7"/>
  <c r="J61" i="7" s="1"/>
  <c r="BK105" i="11"/>
  <c r="J105" i="11" s="1"/>
  <c r="J63" i="11" s="1"/>
  <c r="BK81" i="10"/>
  <c r="J81" i="10"/>
  <c r="J30" i="10" s="1"/>
  <c r="J52" i="11"/>
  <c r="F80" i="11"/>
  <c r="BF86" i="11"/>
  <c r="BF90" i="11"/>
  <c r="BF93" i="11"/>
  <c r="BF97" i="11"/>
  <c r="BF101" i="11"/>
  <c r="J83" i="10"/>
  <c r="J61" i="10" s="1"/>
  <c r="E73" i="11"/>
  <c r="BF95" i="11"/>
  <c r="BF99" i="11"/>
  <c r="BF103" i="11"/>
  <c r="BF106" i="11"/>
  <c r="E71" i="10"/>
  <c r="J75" i="10"/>
  <c r="J88" i="9"/>
  <c r="J61" i="9" s="1"/>
  <c r="F55" i="10"/>
  <c r="BF84" i="10"/>
  <c r="F34" i="10" s="1"/>
  <c r="BA63" i="1" s="1"/>
  <c r="AZ63" i="1"/>
  <c r="E48" i="9"/>
  <c r="BF89" i="9"/>
  <c r="BF93" i="9"/>
  <c r="BF295" i="9"/>
  <c r="BF321" i="9"/>
  <c r="BF325" i="9"/>
  <c r="J52" i="9"/>
  <c r="BF96" i="9"/>
  <c r="BF108" i="9"/>
  <c r="BF130" i="9"/>
  <c r="BF143" i="9"/>
  <c r="BF168" i="9"/>
  <c r="BF194" i="9"/>
  <c r="BF214" i="9"/>
  <c r="BF276" i="9"/>
  <c r="BF279" i="9"/>
  <c r="BF283" i="9"/>
  <c r="BF173" i="9"/>
  <c r="BF216" i="9"/>
  <c r="F55" i="9"/>
  <c r="BF91" i="9"/>
  <c r="BF138" i="9"/>
  <c r="BF150" i="9"/>
  <c r="BF152" i="9"/>
  <c r="BF190" i="9"/>
  <c r="BF228" i="9"/>
  <c r="BF267" i="9"/>
  <c r="BF271" i="9"/>
  <c r="BF134" i="9"/>
  <c r="BF156" i="9"/>
  <c r="BF186" i="9"/>
  <c r="BF210" i="9"/>
  <c r="BF224" i="9"/>
  <c r="BF244" i="9"/>
  <c r="BF252" i="9"/>
  <c r="BF256" i="9"/>
  <c r="BF260" i="9"/>
  <c r="BF147" i="9"/>
  <c r="BF232" i="9"/>
  <c r="BF236" i="9"/>
  <c r="BF287" i="9"/>
  <c r="BF291" i="9"/>
  <c r="BF299" i="9"/>
  <c r="BF303" i="9"/>
  <c r="BF313" i="9"/>
  <c r="BF100" i="9"/>
  <c r="BF104" i="9"/>
  <c r="BF126" i="9"/>
  <c r="BF154" i="9"/>
  <c r="BF160" i="9"/>
  <c r="BF164" i="9"/>
  <c r="BF178" i="9"/>
  <c r="BF202" i="9"/>
  <c r="BF206" i="9"/>
  <c r="BF218" i="9"/>
  <c r="BF220" i="9"/>
  <c r="BF315" i="9"/>
  <c r="BF317" i="9"/>
  <c r="BF112" i="9"/>
  <c r="BF118" i="9"/>
  <c r="BF122" i="9"/>
  <c r="BF169" i="9"/>
  <c r="BF174" i="9"/>
  <c r="BF182" i="9"/>
  <c r="BF240" i="9"/>
  <c r="BF248" i="9"/>
  <c r="BF307" i="9"/>
  <c r="BF311" i="9"/>
  <c r="BF366" i="8"/>
  <c r="BF370" i="8"/>
  <c r="BF414" i="8"/>
  <c r="BF444" i="8"/>
  <c r="BF99" i="8"/>
  <c r="BF107" i="8"/>
  <c r="BF372" i="8"/>
  <c r="BF386" i="8"/>
  <c r="BF450" i="8"/>
  <c r="BF463" i="8"/>
  <c r="BF480" i="8"/>
  <c r="BF484" i="8"/>
  <c r="BF489" i="8"/>
  <c r="BF497" i="8"/>
  <c r="BF505" i="8"/>
  <c r="BF515" i="8"/>
  <c r="E86" i="8"/>
  <c r="BF186" i="8"/>
  <c r="BF225" i="8"/>
  <c r="BF251" i="8"/>
  <c r="BF261" i="8"/>
  <c r="BF307" i="8"/>
  <c r="BF320" i="8"/>
  <c r="BF323" i="8"/>
  <c r="BF326" i="8"/>
  <c r="BF329" i="8"/>
  <c r="BF331" i="8"/>
  <c r="J52" i="8"/>
  <c r="BF136" i="8"/>
  <c r="BF234" i="8"/>
  <c r="BF242" i="8"/>
  <c r="BF268" i="8"/>
  <c r="BF295" i="8"/>
  <c r="BF297" i="8"/>
  <c r="BF315" i="8"/>
  <c r="BF384" i="8"/>
  <c r="BF398" i="8"/>
  <c r="BF406" i="8"/>
  <c r="BF410" i="8"/>
  <c r="BF422" i="8"/>
  <c r="BF472" i="8"/>
  <c r="BF474" i="8"/>
  <c r="BF476" i="8"/>
  <c r="F93" i="8"/>
  <c r="BF229" i="8"/>
  <c r="BF238" i="8"/>
  <c r="BF254" i="8"/>
  <c r="BF263" i="8"/>
  <c r="BF290" i="8"/>
  <c r="BF293" i="8"/>
  <c r="BF299" i="8"/>
  <c r="BF335" i="8"/>
  <c r="BF343" i="8"/>
  <c r="BF344" i="8"/>
  <c r="BF360" i="8"/>
  <c r="BF378" i="8"/>
  <c r="BF460" i="8"/>
  <c r="BF470" i="8"/>
  <c r="BF116" i="8"/>
  <c r="BF160" i="8"/>
  <c r="BF180" i="8"/>
  <c r="BF249" i="8"/>
  <c r="BF259" i="8"/>
  <c r="BF286" i="8"/>
  <c r="BF333" i="8"/>
  <c r="BF339" i="8"/>
  <c r="BF392" i="8"/>
  <c r="BF408" i="8"/>
  <c r="BF442" i="8"/>
  <c r="BF132" i="8"/>
  <c r="BF142" i="8"/>
  <c r="BF148" i="8"/>
  <c r="BF191" i="8"/>
  <c r="BF193" i="8"/>
  <c r="BF199" i="8"/>
  <c r="BF207" i="8"/>
  <c r="BF247" i="8"/>
  <c r="BF257" i="8"/>
  <c r="BF277" i="8"/>
  <c r="BF282" i="8"/>
  <c r="BF303" i="8"/>
  <c r="BF311" i="8"/>
  <c r="BF316" i="8"/>
  <c r="BF346" i="8"/>
  <c r="BF348" i="8"/>
  <c r="BF350" i="8"/>
  <c r="BF354" i="8"/>
  <c r="BF404" i="8"/>
  <c r="BF430" i="8"/>
  <c r="BF438" i="8"/>
  <c r="BF458" i="8"/>
  <c r="BF466" i="8"/>
  <c r="BK82" i="7"/>
  <c r="BK81" i="7" s="1"/>
  <c r="J81" i="7" s="1"/>
  <c r="J30" i="7" s="1"/>
  <c r="BF112" i="8"/>
  <c r="BF120" i="8"/>
  <c r="BF126" i="8"/>
  <c r="BF152" i="8"/>
  <c r="BF164" i="8"/>
  <c r="BF173" i="8"/>
  <c r="BF214" i="8"/>
  <c r="BF220" i="8"/>
  <c r="BF272" i="8"/>
  <c r="BF281" i="8"/>
  <c r="BF288" i="8"/>
  <c r="J52" i="7"/>
  <c r="E71" i="7"/>
  <c r="BF84" i="7"/>
  <c r="J34" i="7" s="1"/>
  <c r="AW60" i="1" s="1"/>
  <c r="AT60" i="1" s="1"/>
  <c r="BK87" i="6"/>
  <c r="J87" i="6" s="1"/>
  <c r="J60" i="6" s="1"/>
  <c r="J99" i="6"/>
  <c r="J63" i="6" s="1"/>
  <c r="F78" i="7"/>
  <c r="E48" i="6"/>
  <c r="F55" i="6"/>
  <c r="BF104" i="6"/>
  <c r="BF126" i="6"/>
  <c r="BF190" i="6"/>
  <c r="BF194" i="6"/>
  <c r="BF224" i="6"/>
  <c r="BF311" i="6"/>
  <c r="BF313" i="6"/>
  <c r="BF317" i="6"/>
  <c r="BF321" i="6"/>
  <c r="BF325" i="6"/>
  <c r="BF89" i="6"/>
  <c r="BF91" i="6"/>
  <c r="BF93" i="6"/>
  <c r="BF100" i="6"/>
  <c r="BF108" i="6"/>
  <c r="BF112" i="6"/>
  <c r="BF168" i="6"/>
  <c r="BF174" i="6"/>
  <c r="BF206" i="6"/>
  <c r="BF218" i="6"/>
  <c r="BF236" i="6"/>
  <c r="BF240" i="6"/>
  <c r="BF252" i="6"/>
  <c r="BF279" i="6"/>
  <c r="BF283" i="6"/>
  <c r="J80" i="6"/>
  <c r="BF169" i="6"/>
  <c r="BF173" i="6"/>
  <c r="BF216" i="6"/>
  <c r="BF295" i="6"/>
  <c r="BF315" i="6"/>
  <c r="BF96" i="6"/>
  <c r="BF118" i="6"/>
  <c r="BF134" i="6"/>
  <c r="BF138" i="6"/>
  <c r="BF143" i="6"/>
  <c r="BF150" i="6"/>
  <c r="BF154" i="6"/>
  <c r="BF248" i="6"/>
  <c r="BF291" i="6"/>
  <c r="BF182" i="6"/>
  <c r="BF210" i="6"/>
  <c r="BF214" i="6"/>
  <c r="BF244" i="6"/>
  <c r="BF260" i="6"/>
  <c r="BF287" i="6"/>
  <c r="BF299" i="6"/>
  <c r="BF303" i="6"/>
  <c r="BF186" i="6"/>
  <c r="BF202" i="6"/>
  <c r="BF220" i="6"/>
  <c r="BF267" i="6"/>
  <c r="BF271" i="6"/>
  <c r="BF122" i="6"/>
  <c r="BF130" i="6"/>
  <c r="BF178" i="6"/>
  <c r="BF232" i="6"/>
  <c r="BF276" i="6"/>
  <c r="BF307" i="6"/>
  <c r="BF147" i="6"/>
  <c r="BF152" i="6"/>
  <c r="BF156" i="6"/>
  <c r="BF160" i="6"/>
  <c r="BF164" i="6"/>
  <c r="BF228" i="6"/>
  <c r="BF256" i="6"/>
  <c r="BF191" i="5"/>
  <c r="BF220" i="5"/>
  <c r="BF247" i="5"/>
  <c r="BF286" i="5"/>
  <c r="BF311" i="5"/>
  <c r="BF333" i="5"/>
  <c r="BF372" i="5"/>
  <c r="E86" i="5"/>
  <c r="BF164" i="5"/>
  <c r="BF259" i="5"/>
  <c r="BF261" i="5"/>
  <c r="BF290" i="5"/>
  <c r="BF293" i="5"/>
  <c r="BF295" i="5"/>
  <c r="BF343" i="5"/>
  <c r="BF346" i="5"/>
  <c r="BF348" i="5"/>
  <c r="BF404" i="5"/>
  <c r="BF406" i="5"/>
  <c r="BF408" i="5"/>
  <c r="BF458" i="5"/>
  <c r="BF193" i="5"/>
  <c r="BF199" i="5"/>
  <c r="BF234" i="5"/>
  <c r="BF257" i="5"/>
  <c r="BF277" i="5"/>
  <c r="BF281" i="5"/>
  <c r="BF329" i="5"/>
  <c r="BF378" i="5"/>
  <c r="BF386" i="5"/>
  <c r="BF398" i="5"/>
  <c r="BF442" i="5"/>
  <c r="BF444" i="5"/>
  <c r="BF466" i="5"/>
  <c r="BF470" i="5"/>
  <c r="BF505" i="5"/>
  <c r="J90" i="5"/>
  <c r="BF142" i="5"/>
  <c r="BF238" i="5"/>
  <c r="BF242" i="5"/>
  <c r="BF249" i="5"/>
  <c r="BF484" i="5"/>
  <c r="BF489" i="5"/>
  <c r="BF515" i="5"/>
  <c r="F55" i="5"/>
  <c r="BF99" i="5"/>
  <c r="BF112" i="5"/>
  <c r="BF116" i="5"/>
  <c r="BF148" i="5"/>
  <c r="BF152" i="5"/>
  <c r="BF207" i="5"/>
  <c r="BF214" i="5"/>
  <c r="BF229" i="5"/>
  <c r="BF251" i="5"/>
  <c r="BF268" i="5"/>
  <c r="BF282" i="5"/>
  <c r="BF297" i="5"/>
  <c r="BF299" i="5"/>
  <c r="BF315" i="5"/>
  <c r="BF316" i="5"/>
  <c r="BF320" i="5"/>
  <c r="BF323" i="5"/>
  <c r="BF326" i="5"/>
  <c r="BF422" i="5"/>
  <c r="BF450" i="5"/>
  <c r="BF463" i="5"/>
  <c r="BF160" i="5"/>
  <c r="BF186" i="5"/>
  <c r="BF272" i="5"/>
  <c r="BF339" i="5"/>
  <c r="BF350" i="5"/>
  <c r="BF360" i="5"/>
  <c r="BF370" i="5"/>
  <c r="BF414" i="5"/>
  <c r="BF430" i="5"/>
  <c r="BF438" i="5"/>
  <c r="BF460" i="5"/>
  <c r="BF472" i="5"/>
  <c r="BF497" i="5"/>
  <c r="BF107" i="5"/>
  <c r="BF126" i="5"/>
  <c r="BF254" i="5"/>
  <c r="BF263" i="5"/>
  <c r="BF303" i="5"/>
  <c r="BF307" i="5"/>
  <c r="BF331" i="5"/>
  <c r="BF335" i="5"/>
  <c r="BF354" i="5"/>
  <c r="BF392" i="5"/>
  <c r="BF476" i="5"/>
  <c r="BF480" i="5"/>
  <c r="BF120" i="5"/>
  <c r="BF132" i="5"/>
  <c r="BF136" i="5"/>
  <c r="BF173" i="5"/>
  <c r="BF180" i="5"/>
  <c r="BF225" i="5"/>
  <c r="BF288" i="5"/>
  <c r="BF344" i="5"/>
  <c r="BF366" i="5"/>
  <c r="BF384" i="5"/>
  <c r="BF410" i="5"/>
  <c r="BF474" i="5"/>
  <c r="J52" i="4"/>
  <c r="F78" i="4"/>
  <c r="E48" i="4"/>
  <c r="BF84" i="4"/>
  <c r="J34" i="4" s="1"/>
  <c r="AW57" i="1" s="1"/>
  <c r="AT57" i="1" s="1"/>
  <c r="J52" i="3"/>
  <c r="BF112" i="3"/>
  <c r="BF173" i="3"/>
  <c r="BF174" i="3"/>
  <c r="BF186" i="3"/>
  <c r="BF220" i="3"/>
  <c r="BF267" i="3"/>
  <c r="BF283" i="3"/>
  <c r="BF317" i="3"/>
  <c r="BF321" i="3"/>
  <c r="BF325" i="3"/>
  <c r="BF89" i="3"/>
  <c r="BF100" i="3"/>
  <c r="BF126" i="3"/>
  <c r="BF130" i="3"/>
  <c r="BF143" i="3"/>
  <c r="BF150" i="3"/>
  <c r="BF156" i="3"/>
  <c r="BF228" i="3"/>
  <c r="BF240" i="3"/>
  <c r="BF244" i="3"/>
  <c r="BF248" i="3"/>
  <c r="BF256" i="3"/>
  <c r="BF311" i="3"/>
  <c r="BF91" i="3"/>
  <c r="BF104" i="3"/>
  <c r="BF178" i="3"/>
  <c r="BF224" i="3"/>
  <c r="BF252" i="3"/>
  <c r="BF271" i="3"/>
  <c r="BF291" i="3"/>
  <c r="E76" i="3"/>
  <c r="BF138" i="3"/>
  <c r="BF152" i="3"/>
  <c r="BF154" i="3"/>
  <c r="BF194" i="3"/>
  <c r="BF202" i="3"/>
  <c r="BF210" i="3"/>
  <c r="BF216" i="3"/>
  <c r="BF232" i="3"/>
  <c r="BF276" i="3"/>
  <c r="BF313" i="3"/>
  <c r="BF93" i="3"/>
  <c r="BF118" i="3"/>
  <c r="BF147" i="3"/>
  <c r="BF182" i="3"/>
  <c r="BF190" i="3"/>
  <c r="BF214" i="3"/>
  <c r="BF279" i="3"/>
  <c r="BF303" i="3"/>
  <c r="BF315" i="3"/>
  <c r="BF96" i="3"/>
  <c r="BF108" i="3"/>
  <c r="BF134" i="3"/>
  <c r="BF206" i="3"/>
  <c r="BF218" i="3"/>
  <c r="BF236" i="3"/>
  <c r="BF287" i="3"/>
  <c r="BF295" i="3"/>
  <c r="F55" i="3"/>
  <c r="BF122" i="3"/>
  <c r="BF160" i="3"/>
  <c r="BF164" i="3"/>
  <c r="BF260" i="3"/>
  <c r="BF168" i="3"/>
  <c r="BF169" i="3"/>
  <c r="BF299" i="3"/>
  <c r="BF307" i="3"/>
  <c r="BB55" i="1"/>
  <c r="AZ55" i="1"/>
  <c r="BC55" i="1"/>
  <c r="AV55" i="1"/>
  <c r="E48" i="2"/>
  <c r="J52" i="2"/>
  <c r="F55" i="2"/>
  <c r="BF99" i="2"/>
  <c r="BF107" i="2"/>
  <c r="BF112" i="2"/>
  <c r="BF116" i="2"/>
  <c r="BF120" i="2"/>
  <c r="BF126" i="2"/>
  <c r="BF132" i="2"/>
  <c r="BF136" i="2"/>
  <c r="BF142" i="2"/>
  <c r="BF148" i="2"/>
  <c r="BF152" i="2"/>
  <c r="BF160" i="2"/>
  <c r="BF164" i="2"/>
  <c r="BF173" i="2"/>
  <c r="BF180" i="2"/>
  <c r="BF186" i="2"/>
  <c r="BF191" i="2"/>
  <c r="BF193" i="2"/>
  <c r="BF199" i="2"/>
  <c r="BF207" i="2"/>
  <c r="BF214" i="2"/>
  <c r="BF220" i="2"/>
  <c r="BF225" i="2"/>
  <c r="BF229" i="2"/>
  <c r="BF234" i="2"/>
  <c r="BF238" i="2"/>
  <c r="BF242" i="2"/>
  <c r="BF247" i="2"/>
  <c r="BF249" i="2"/>
  <c r="BF251" i="2"/>
  <c r="BF254" i="2"/>
  <c r="BF257" i="2"/>
  <c r="BF259" i="2"/>
  <c r="BF261" i="2"/>
  <c r="BF263" i="2"/>
  <c r="BF268" i="2"/>
  <c r="BF272" i="2"/>
  <c r="BF277" i="2"/>
  <c r="BF281" i="2"/>
  <c r="BF282" i="2"/>
  <c r="BF286" i="2"/>
  <c r="BF288" i="2"/>
  <c r="BF290" i="2"/>
  <c r="BF293" i="2"/>
  <c r="BF295" i="2"/>
  <c r="BF297" i="2"/>
  <c r="BF299" i="2"/>
  <c r="BF303" i="2"/>
  <c r="BF307" i="2"/>
  <c r="BF311" i="2"/>
  <c r="BF315" i="2"/>
  <c r="BF316" i="2"/>
  <c r="BF320" i="2"/>
  <c r="BF323" i="2"/>
  <c r="BF326" i="2"/>
  <c r="BF329" i="2"/>
  <c r="BF331" i="2"/>
  <c r="BF333" i="2"/>
  <c r="BF335" i="2"/>
  <c r="BF339" i="2"/>
  <c r="BF343" i="2"/>
  <c r="BF344" i="2"/>
  <c r="BF346" i="2"/>
  <c r="BF348" i="2"/>
  <c r="BF350" i="2"/>
  <c r="BF354" i="2"/>
  <c r="BF360" i="2"/>
  <c r="BF366" i="2"/>
  <c r="BF370" i="2"/>
  <c r="BF372" i="2"/>
  <c r="BF378" i="2"/>
  <c r="BF384" i="2"/>
  <c r="BF386" i="2"/>
  <c r="BF392" i="2"/>
  <c r="BF398" i="2"/>
  <c r="BF404" i="2"/>
  <c r="BF406" i="2"/>
  <c r="BF408" i="2"/>
  <c r="BF410" i="2"/>
  <c r="BF414" i="2"/>
  <c r="BF422" i="2"/>
  <c r="BF430" i="2"/>
  <c r="BF438" i="2"/>
  <c r="BF442" i="2"/>
  <c r="BF444" i="2"/>
  <c r="BF450" i="2"/>
  <c r="BF458" i="2"/>
  <c r="BF460" i="2"/>
  <c r="BF463" i="2"/>
  <c r="BF466" i="2"/>
  <c r="BF470" i="2"/>
  <c r="BF472" i="2"/>
  <c r="BF474" i="2"/>
  <c r="BF476" i="2"/>
  <c r="BF480" i="2"/>
  <c r="BF484" i="2"/>
  <c r="BF489" i="2"/>
  <c r="BF497" i="2"/>
  <c r="BF505" i="2"/>
  <c r="BF515" i="2"/>
  <c r="BD55" i="1"/>
  <c r="J33" i="8"/>
  <c r="AV61" i="1" s="1"/>
  <c r="F37" i="11"/>
  <c r="BD64" i="1" s="1"/>
  <c r="J33" i="3"/>
  <c r="AV56" i="1" s="1"/>
  <c r="J33" i="11"/>
  <c r="AV64" i="1" s="1"/>
  <c r="F37" i="8"/>
  <c r="BD61" i="1"/>
  <c r="J33" i="9"/>
  <c r="AV62" i="1"/>
  <c r="F37" i="5"/>
  <c r="BD58" i="1" s="1"/>
  <c r="F36" i="3"/>
  <c r="BC56" i="1" s="1"/>
  <c r="F35" i="5"/>
  <c r="BB58" i="1"/>
  <c r="F36" i="11"/>
  <c r="BC64" i="1" s="1"/>
  <c r="F33" i="8"/>
  <c r="AZ61" i="1"/>
  <c r="F35" i="8"/>
  <c r="BB61" i="1"/>
  <c r="F37" i="9"/>
  <c r="BD62" i="1" s="1"/>
  <c r="F33" i="3"/>
  <c r="AZ56" i="1" s="1"/>
  <c r="F36" i="5"/>
  <c r="BC58" i="1" s="1"/>
  <c r="F36" i="6"/>
  <c r="BC59" i="1"/>
  <c r="F33" i="11"/>
  <c r="AZ64" i="1" s="1"/>
  <c r="F33" i="7"/>
  <c r="AZ60" i="1"/>
  <c r="F35" i="6"/>
  <c r="BB59" i="1" s="1"/>
  <c r="F35" i="3"/>
  <c r="BB56" i="1"/>
  <c r="F33" i="9"/>
  <c r="AZ62" i="1"/>
  <c r="F36" i="8"/>
  <c r="BC61" i="1" s="1"/>
  <c r="F35" i="9"/>
  <c r="BB62" i="1" s="1"/>
  <c r="J33" i="5"/>
  <c r="AV58" i="1" s="1"/>
  <c r="F35" i="11"/>
  <c r="BB64" i="1" s="1"/>
  <c r="F36" i="9"/>
  <c r="BC62" i="1" s="1"/>
  <c r="J33" i="6"/>
  <c r="AV59" i="1"/>
  <c r="F37" i="3"/>
  <c r="BD56" i="1"/>
  <c r="F33" i="6"/>
  <c r="AZ59" i="1" s="1"/>
  <c r="F33" i="5"/>
  <c r="AZ58" i="1" s="1"/>
  <c r="F33" i="4"/>
  <c r="AZ57" i="1"/>
  <c r="F37" i="6"/>
  <c r="BD59" i="1" s="1"/>
  <c r="BK98" i="3" l="1"/>
  <c r="J98" i="3" s="1"/>
  <c r="J62" i="3" s="1"/>
  <c r="BK98" i="9"/>
  <c r="J98" i="9" s="1"/>
  <c r="J62" i="9" s="1"/>
  <c r="T97" i="8"/>
  <c r="R97" i="8"/>
  <c r="BK97" i="8"/>
  <c r="J97" i="8"/>
  <c r="J60" i="8"/>
  <c r="P98" i="9"/>
  <c r="P86" i="9" s="1"/>
  <c r="AU62" i="1" s="1"/>
  <c r="R98" i="3"/>
  <c r="R86" i="3"/>
  <c r="R98" i="9"/>
  <c r="R86" i="9"/>
  <c r="P98" i="6"/>
  <c r="P86" i="6"/>
  <c r="AU59" i="1"/>
  <c r="T97" i="5"/>
  <c r="R266" i="2"/>
  <c r="R96" i="2"/>
  <c r="T86" i="9"/>
  <c r="R266" i="5"/>
  <c r="P266" i="8"/>
  <c r="P96" i="8"/>
  <c r="AU61" i="1" s="1"/>
  <c r="P97" i="5"/>
  <c r="P96" i="5"/>
  <c r="AU58" i="1"/>
  <c r="T266" i="2"/>
  <c r="T96" i="2" s="1"/>
  <c r="BK98" i="6"/>
  <c r="J98" i="6"/>
  <c r="J62" i="6" s="1"/>
  <c r="T266" i="8"/>
  <c r="T96" i="8"/>
  <c r="P266" i="2"/>
  <c r="P96" i="2" s="1"/>
  <c r="AU55" i="1" s="1"/>
  <c r="P98" i="3"/>
  <c r="P86" i="3"/>
  <c r="AU56" i="1"/>
  <c r="R266" i="8"/>
  <c r="R96" i="8"/>
  <c r="T266" i="5"/>
  <c r="R97" i="5"/>
  <c r="R96" i="5"/>
  <c r="R98" i="6"/>
  <c r="R86" i="6"/>
  <c r="T98" i="6"/>
  <c r="T86" i="6"/>
  <c r="BK266" i="5"/>
  <c r="J266" i="5" s="1"/>
  <c r="J67" i="5" s="1"/>
  <c r="T98" i="3"/>
  <c r="T86" i="3"/>
  <c r="BK266" i="8"/>
  <c r="J266" i="8" s="1"/>
  <c r="J67" i="8" s="1"/>
  <c r="BK266" i="2"/>
  <c r="BK96" i="2" s="1"/>
  <c r="J96" i="2" s="1"/>
  <c r="J30" i="2" s="1"/>
  <c r="AG55" i="1" s="1"/>
  <c r="J266" i="2"/>
  <c r="J67" i="2" s="1"/>
  <c r="BK87" i="3"/>
  <c r="J87" i="3"/>
  <c r="J60" i="3" s="1"/>
  <c r="BK84" i="11"/>
  <c r="BK83" i="11" s="1"/>
  <c r="J83" i="11" s="1"/>
  <c r="J30" i="11" s="1"/>
  <c r="AG64" i="1" s="1"/>
  <c r="AG63" i="1"/>
  <c r="J59" i="10"/>
  <c r="BK86" i="9"/>
  <c r="J86" i="9"/>
  <c r="J59" i="9"/>
  <c r="AG60" i="1"/>
  <c r="AN60" i="1"/>
  <c r="J59" i="7"/>
  <c r="J82" i="7"/>
  <c r="J60" i="7"/>
  <c r="BK86" i="6"/>
  <c r="J86" i="6"/>
  <c r="J39" i="7"/>
  <c r="BK96" i="5"/>
  <c r="J96" i="5"/>
  <c r="J59" i="5"/>
  <c r="J82" i="4"/>
  <c r="J60" i="4" s="1"/>
  <c r="BK86" i="3"/>
  <c r="J86" i="3" s="1"/>
  <c r="J59" i="3" s="1"/>
  <c r="J34" i="11"/>
  <c r="AW64" i="1"/>
  <c r="AT64" i="1" s="1"/>
  <c r="BC54" i="1"/>
  <c r="W32" i="1"/>
  <c r="F34" i="11"/>
  <c r="BA64" i="1" s="1"/>
  <c r="BB54" i="1"/>
  <c r="W31" i="1" s="1"/>
  <c r="J34" i="6"/>
  <c r="AW59" i="1"/>
  <c r="AT59" i="1" s="1"/>
  <c r="J34" i="10"/>
  <c r="AW63" i="1"/>
  <c r="AT63" i="1" s="1"/>
  <c r="AN63" i="1" s="1"/>
  <c r="F34" i="2"/>
  <c r="BA55" i="1" s="1"/>
  <c r="J34" i="9"/>
  <c r="AW62" i="1"/>
  <c r="AT62" i="1" s="1"/>
  <c r="F34" i="4"/>
  <c r="BA57" i="1"/>
  <c r="F34" i="9"/>
  <c r="BA62" i="1" s="1"/>
  <c r="J34" i="2"/>
  <c r="AW55" i="1" s="1"/>
  <c r="AT55" i="1" s="1"/>
  <c r="J34" i="3"/>
  <c r="AW56" i="1" s="1"/>
  <c r="AT56" i="1" s="1"/>
  <c r="AZ54" i="1"/>
  <c r="W29" i="1" s="1"/>
  <c r="F34" i="6"/>
  <c r="BA59" i="1" s="1"/>
  <c r="F34" i="7"/>
  <c r="BA60" i="1" s="1"/>
  <c r="BD54" i="1"/>
  <c r="W33" i="1" s="1"/>
  <c r="F34" i="5"/>
  <c r="BA58" i="1" s="1"/>
  <c r="F34" i="3"/>
  <c r="BA56" i="1" s="1"/>
  <c r="J30" i="4"/>
  <c r="AG57" i="1" s="1"/>
  <c r="AN57" i="1" s="1"/>
  <c r="J30" i="6"/>
  <c r="AG59" i="1"/>
  <c r="F34" i="8"/>
  <c r="BA61" i="1" s="1"/>
  <c r="J34" i="8"/>
  <c r="AW61" i="1"/>
  <c r="AT61" i="1" s="1"/>
  <c r="J34" i="5"/>
  <c r="AW58" i="1" s="1"/>
  <c r="AT58" i="1" s="1"/>
  <c r="T96" i="5" l="1"/>
  <c r="J84" i="11"/>
  <c r="J60" i="11"/>
  <c r="J59" i="11"/>
  <c r="BK96" i="8"/>
  <c r="J96" i="8"/>
  <c r="J30" i="8" s="1"/>
  <c r="AG61" i="1" s="1"/>
  <c r="J39" i="11"/>
  <c r="J39" i="10"/>
  <c r="AN59" i="1"/>
  <c r="J59" i="6"/>
  <c r="J39" i="6"/>
  <c r="J39" i="4"/>
  <c r="AN55" i="1"/>
  <c r="J59" i="2"/>
  <c r="J39" i="2"/>
  <c r="AN64" i="1"/>
  <c r="AU54" i="1"/>
  <c r="J30" i="5"/>
  <c r="AG58" i="1"/>
  <c r="AN58" i="1" s="1"/>
  <c r="BA54" i="1"/>
  <c r="W30" i="1"/>
  <c r="J30" i="3"/>
  <c r="AG56" i="1"/>
  <c r="AX54" i="1"/>
  <c r="AV54" i="1"/>
  <c r="AK29" i="1"/>
  <c r="J30" i="9"/>
  <c r="AG62" i="1"/>
  <c r="AN62" i="1"/>
  <c r="AY54" i="1"/>
  <c r="J39" i="8" l="1"/>
  <c r="J59" i="8"/>
  <c r="J39" i="9"/>
  <c r="J39" i="5"/>
  <c r="J39" i="3"/>
  <c r="AN56" i="1"/>
  <c r="AN61" i="1"/>
  <c r="AG54" i="1"/>
  <c r="AK26" i="1" s="1"/>
  <c r="AW54" i="1"/>
  <c r="AK30" i="1" s="1"/>
  <c r="AK35" i="1" l="1"/>
  <c r="AT54" i="1"/>
  <c r="AN54" i="1"/>
</calcChain>
</file>

<file path=xl/sharedStrings.xml><?xml version="1.0" encoding="utf-8"?>
<sst xmlns="http://schemas.openxmlformats.org/spreadsheetml/2006/main" count="21073" uniqueCount="1392">
  <si>
    <t>Export Komplet</t>
  </si>
  <si>
    <t>VZ</t>
  </si>
  <si>
    <t>2.0</t>
  </si>
  <si>
    <t>ZAMOK</t>
  </si>
  <si>
    <t>False</t>
  </si>
  <si>
    <t>{d2e3eabf-b82b-4e9c-8a0f-45496e29ff11}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</si>
  <si>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</si>
  <si>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</si>
  <si>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</si>
  <si>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</si>
  <si>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</si>
  <si>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</si>
  <si>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</si>
  <si>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</si>
  <si>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2022/10/01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</si>
  <si>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</si>
  <si>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</si>
  <si>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stoupacího potrubí č. 5, 6 a 7 v BD Čujkovova 32</t>
  </si>
  <si>
    <t>KSO:</t>
  </si>
  <si>
    <t/>
  </si>
  <si>
    <t>CC-CZ:</t>
  </si>
  <si>
    <t>Místo:</t>
  </si>
  <si>
    <t>Ostrava</t>
  </si>
  <si>
    <t>Datum:</t>
  </si>
  <si>
    <t>23. 10. 2022</t>
  </si>
  <si>
    <t>Zadavatel:</t>
  </si>
  <si>
    <t>IČ:</t>
  </si>
  <si>
    <t>Úřad městského obvodu Ostrava Jih</t>
  </si>
  <si>
    <t>DIČ:</t>
  </si>
  <si>
    <t>Uchazeč:</t>
  </si>
  <si>
    <t>Vyplň údaj</t>
  </si>
  <si>
    <t>Projektant:</t>
  </si>
  <si>
    <t>Ing. Petr Fraš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</si>
  <si>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</si>
  <si>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</si>
  <si>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</si>
  <si>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</si>
  <si>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</si>
  <si>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</si>
  <si>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</si>
  <si>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</si>
  <si>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</si>
  <si>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</si>
  <si>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</si>
  <si>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</si>
  <si>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</si>
  <si>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</si>
  <si>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</si>
  <si>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</si>
  <si>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</si>
  <si>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</si>
  <si>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</si>
  <si>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</si>
  <si>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</si>
  <si>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</si>
  <si>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</si>
  <si>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</si>
  <si>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</si>
  <si>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</si>
  <si>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</si>
  <si>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</si>
  <si>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</si>
  <si>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</si>
  <si>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</si>
  <si>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</si>
  <si>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</si>
  <si>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</si>
  <si>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</si>
  <si>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</si>
  <si>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</si>
  <si>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</si>
  <si>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</si>
  <si>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</si>
  <si>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</si>
  <si>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</si>
  <si>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</si>
  <si>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07</t>
  </si>
  <si>
    <t>Stoupačka 05 Stavební část</t>
  </si>
  <si>
    <t>STA</t>
  </si>
  <si>
    <t>1</t>
  </si>
  <si>
    <t>{d1cea7fc-82e8-4630-9812-1f9c397fa23c}</t>
  </si>
  <si>
    <t>08</t>
  </si>
  <si>
    <t>Stoupačka 05 ZTI</t>
  </si>
  <si>
    <t>{b1550b0d-afa3-4912-8af7-3d636756071c}</t>
  </si>
  <si>
    <t>09</t>
  </si>
  <si>
    <t>Stoupačka 05 Elektroinstalace</t>
  </si>
  <si>
    <t>{9fc6044e-353e-4b4f-9393-5395e028ae47}</t>
  </si>
  <si>
    <t>10</t>
  </si>
  <si>
    <t>Stoupačka 06 Stavební část</t>
  </si>
  <si>
    <t>{4f265cdb-f7b9-46e4-a647-e983bff68149}</t>
  </si>
  <si>
    <t>11</t>
  </si>
  <si>
    <t>Stoupačka 06 ZTI</t>
  </si>
  <si>
    <t>{ea69b675-b1e9-498b-9249-de758087f4d7}</t>
  </si>
  <si>
    <t>12</t>
  </si>
  <si>
    <t>Stoupačka 06 Elektroinstalace</t>
  </si>
  <si>
    <t>{30332e00-b539-45a5-9cc4-3bf05230120f}</t>
  </si>
  <si>
    <t>13</t>
  </si>
  <si>
    <t>Stoupačka 07 Stavební část</t>
  </si>
  <si>
    <t>{65593144-6fb1-4aeb-8317-5c44ad7e289b}</t>
  </si>
  <si>
    <t>14</t>
  </si>
  <si>
    <t>Stoupačka 07 ZTI</t>
  </si>
  <si>
    <t>{b19d49c3-2d9e-4f36-9d37-9df6d2ea4cca}</t>
  </si>
  <si>
    <t>Stoupačka 07 Elektroinstalace</t>
  </si>
  <si>
    <t>{79de344b-bcef-4efe-8a78-58b69c768ad4}</t>
  </si>
  <si>
    <t>20</t>
  </si>
  <si>
    <t>VRN</t>
  </si>
  <si>
    <t>{bd32203a-f741-4e7c-84a6-2092e971a9cc}</t>
  </si>
  <si>
    <t>KRYCÍ LIST SOUPISU PRACÍ</t>
  </si>
  <si>
    <t>Objekt:</t>
  </si>
  <si>
    <t>07 - Stoupačka 05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</si>
  <si>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</si>
  <si>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</si>
  <si>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</si>
  <si>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</si>
  <si>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</si>
  <si>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</si>
  <si>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</si>
  <si>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</si>
  <si>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</si>
  <si>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</si>
  <si>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</si>
  <si>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</si>
  <si>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</si>
  <si>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</si>
  <si>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</si>
  <si>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</si>
  <si>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</si>
  <si>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</si>
  <si>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</si>
  <si>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</si>
  <si>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</si>
  <si>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</si>
  <si>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</si>
  <si>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</si>
  <si>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</si>
  <si>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</si>
  <si>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</si>
  <si>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</si>
  <si>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</si>
  <si>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</si>
  <si>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</si>
  <si>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</si>
  <si>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</si>
  <si>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</si>
  <si>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</si>
  <si>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</si>
  <si>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</si>
  <si>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</si>
  <si>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</si>
  <si>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</si>
  <si>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342272215</t>
  </si>
  <si>
    <t>Příčky z pórobetonových tvárnic hladkých na tenké maltové lože objemová hmotnost do 500 kg/m3, tloušťka příčky 75 mm</t>
  </si>
  <si>
    <t>m2</t>
  </si>
  <si>
    <t>CS ÚRS 2022 01</t>
  </si>
  <si>
    <t>4</t>
  </si>
  <si>
    <t>2</t>
  </si>
  <si>
    <t>-1742723567</t>
  </si>
  <si>
    <t>Online PSC</t>
  </si>
  <si>
    <t>https://podminky.urs.cz/item/CS_URS_2022_01/342272215</t>
  </si>
  <si>
    <t>VV</t>
  </si>
  <si>
    <t>zdivo koupelna</t>
  </si>
  <si>
    <t>2,6*(0,9+1,63)*9</t>
  </si>
  <si>
    <t>1*3</t>
  </si>
  <si>
    <t>9*2</t>
  </si>
  <si>
    <t>Součet</t>
  </si>
  <si>
    <t>Vodorovné konstrukce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</si>
  <si>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</si>
  <si>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</si>
  <si>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m3</t>
  </si>
  <si>
    <t>-1217772893</t>
  </si>
  <si>
    <t>https://podminky.urs.cz/item/CS_URS_2022_01/411388531</t>
  </si>
  <si>
    <t>pro doplnění stropu odbočky kanalizace</t>
  </si>
  <si>
    <t>(0,3*0,5*0,5)*6*2</t>
  </si>
  <si>
    <t>6</t>
  </si>
  <si>
    <t>Úpravy povrchů, podlahy a osazování výplní</t>
  </si>
  <si>
    <t>611131101</t>
  </si>
  <si>
    <t>Podkladní a spojovací vrstva vnitřních omítaných ploch cementový postřik nanášený ručně celoplošně stropů</t>
  </si>
  <si>
    <t>-1789644232</t>
  </si>
  <si>
    <t>https://podminky.urs.cz/item/CS_URS_2022_01/611131101</t>
  </si>
  <si>
    <t>omítka koupelen</t>
  </si>
  <si>
    <t>1,48*1,63*9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</si>
  <si>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</si>
  <si>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</si>
  <si>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169817117</t>
  </si>
  <si>
    <t>https://podminky.urs.cz/item/CS_URS_2022_01/611321141</t>
  </si>
  <si>
    <t>5</t>
  </si>
  <si>
    <t>612131101</t>
  </si>
  <si>
    <t>Podkladní a spojovací vrstva vnitřních omítaných ploch cementový postřik nanášený ručně celoplošně stěn</t>
  </si>
  <si>
    <t>-58952422</t>
  </si>
  <si>
    <t>https://podminky.urs.cz/item/CS_URS_2022_01/612131101</t>
  </si>
  <si>
    <t>omítka stěn</t>
  </si>
  <si>
    <t>2,5*(1,48+1,48+1,63+1,63+1,6)*9-0,6*2*9</t>
  </si>
  <si>
    <t>612131121</t>
  </si>
  <si>
    <t>Podkladní a spojovací vrstva vnitřních omítaných ploch penetrace disperzní nanášená ručně stěn</t>
  </si>
  <si>
    <t>-267921174</t>
  </si>
  <si>
    <t>https://podminky.urs.cz/item/CS_URS_2022_01/612131121</t>
  </si>
  <si>
    <t>7</t>
  </si>
  <si>
    <t>612135101</t>
  </si>
  <si>
    <t>Hrubá výplň rýh maltou jakékoli šířky rýhy ve stěnách</t>
  </si>
  <si>
    <t>1472637579</t>
  </si>
  <si>
    <t>https://podminky.urs.cz/item/CS_URS_2022_01/612135101</t>
  </si>
  <si>
    <t>výplň rýh po instalacích</t>
  </si>
  <si>
    <t>8*9*0,1</t>
  </si>
  <si>
    <t>8</t>
  </si>
  <si>
    <t>612142001</t>
  </si>
  <si>
    <t>Potažení vnitřních ploch pletivem v ploše nebo pruzích, na plném podkladu sklovláknitým vtlačením do tmelu stěn</t>
  </si>
  <si>
    <t>71467367</t>
  </si>
  <si>
    <t>https://podminky.urs.cz/item/CS_URS_2022_01/612142001</t>
  </si>
  <si>
    <t>stoupačka 2</t>
  </si>
  <si>
    <t>9</t>
  </si>
  <si>
    <t>612321121</t>
  </si>
  <si>
    <t>Omítka vápenocementová vnitřních ploch nanášená ručně jednovrstvá, tloušťky do 10 mm hladká svislých konstrukcí stěn</t>
  </si>
  <si>
    <t>-2037991234</t>
  </si>
  <si>
    <t>https://podminky.urs.cz/item/CS_URS_2022_01/612321121</t>
  </si>
  <si>
    <t>Pod obklad</t>
  </si>
  <si>
    <t>2,0*(1,48+1,48+1,63+1,63+1,6)*9-0,6*2*9</t>
  </si>
  <si>
    <t>612321141</t>
  </si>
  <si>
    <t>Omítka vápenocementová vnitřních ploch nanášená ručně dvouvrstvá, tloušťky jádrové omítky do 10 mm a tloušťky štuku do 3 mm štuková svislých konstrukcí stěn</t>
  </si>
  <si>
    <t>-603659992</t>
  </si>
  <si>
    <t>https://podminky.urs.cz/item/CS_URS_2022_01/612321141</t>
  </si>
  <si>
    <t>Mimo obklad</t>
  </si>
  <si>
    <t>0,5*(1,48+1,48+1,63+1,63+1,6)*9</t>
  </si>
  <si>
    <t>612321191</t>
  </si>
  <si>
    <t>Omítka vápenocementová vnitřních ploch nanášená ručně Příplatek k cenám za každých dalších i započatých 5 mm tloušťky omítky přes 10 mm stěn</t>
  </si>
  <si>
    <t>1405108680</t>
  </si>
  <si>
    <t>https://podminky.urs.cz/item/CS_URS_2022_01/612321191</t>
  </si>
  <si>
    <t>(2,0*(1,48+1,48+1,63+1,63+1,6)*9-0,6*2*9)*4</t>
  </si>
  <si>
    <t>1*5*4</t>
  </si>
  <si>
    <t>0,5*(1,48+1,48+1,63+1,63+1,6)*9*4</t>
  </si>
  <si>
    <t>612325225</t>
  </si>
  <si>
    <t>Vápenocementová omítka jednotlivých malých ploch štuková na stěnách, plochy jednotlivě přes 1,0 do 4 m2</t>
  </si>
  <si>
    <t>kus</t>
  </si>
  <si>
    <t>-539668262</t>
  </si>
  <si>
    <t>https://podminky.urs.cz/item/CS_URS_2022_01/612325225</t>
  </si>
  <si>
    <t>drobné opravy omítek</t>
  </si>
  <si>
    <t>619991011</t>
  </si>
  <si>
    <t>Zakrytí vnitřních ploch před znečištěním včetně pozdějšího odkrytí konstrukcí a prvků obalením fólií a přelepením páskou</t>
  </si>
  <si>
    <t>-627298542</t>
  </si>
  <si>
    <t>https://podminky.urs.cz/item/CS_URS_2022_01/619991011</t>
  </si>
  <si>
    <t>Zakrytí přilehlých ploch</t>
  </si>
  <si>
    <t>1,48*1,63*12</t>
  </si>
  <si>
    <t>1,73*1,63*6</t>
  </si>
  <si>
    <t>3,44*2,46*6</t>
  </si>
  <si>
    <t>chodby</t>
  </si>
  <si>
    <t>20*6*2</t>
  </si>
  <si>
    <t>619999041</t>
  </si>
  <si>
    <t>Příplatky k cenám úprav vnitřních povrchů za ztížené pracovní podmínky práce ve stísněném prostoru</t>
  </si>
  <si>
    <t>-101931076</t>
  </si>
  <si>
    <t>https://podminky.urs.cz/item/CS_URS_2022_01/619999041</t>
  </si>
  <si>
    <t>632450124</t>
  </si>
  <si>
    <t>Potěr cementový vyrovnávací ze suchých směsí v pásu o průměrné (střední) tl. přes 40 do 50 mm</t>
  </si>
  <si>
    <t>2004764803</t>
  </si>
  <si>
    <t>https://podminky.urs.cz/item/CS_URS_2022_01/632450124</t>
  </si>
  <si>
    <t>podlaha koupelen</t>
  </si>
  <si>
    <t>16</t>
  </si>
  <si>
    <t>642942111</t>
  </si>
  <si>
    <t>Osazování zárubní nebo rámů kovových dveřních lisovaných nebo z úhelníků bez dveřních křídel na cementovou maltu, plochy otvoru do 2,5 m2</t>
  </si>
  <si>
    <t>850754242</t>
  </si>
  <si>
    <t>https://podminky.urs.cz/item/CS_URS_2022_01/642942111</t>
  </si>
  <si>
    <t>koupelna dveře</t>
  </si>
  <si>
    <t>17</t>
  </si>
  <si>
    <t>M</t>
  </si>
  <si>
    <t>55331480</t>
  </si>
  <si>
    <t>zárubeň jednokřídlá ocelová pro zdění tl stěny 75-100mm rozměru 600/1970, 2100mm</t>
  </si>
  <si>
    <t>853627527</t>
  </si>
  <si>
    <t>Ostatní konstrukce a práce, bourání</t>
  </si>
  <si>
    <t>18</t>
  </si>
  <si>
    <t>949101111</t>
  </si>
  <si>
    <t>Lešení pomocné pracovní pro objekty pozemních staveb pro zatížení do 150 kg/m2, o výšce lešeňové podlahy do 1,9 m</t>
  </si>
  <si>
    <t>-830091369</t>
  </si>
  <si>
    <t>https://podminky.urs.cz/item/CS_URS_2022_01/949101111</t>
  </si>
  <si>
    <t>1,73*1,63*9</t>
  </si>
  <si>
    <t>3,4*0,8*9</t>
  </si>
  <si>
    <t>19</t>
  </si>
  <si>
    <t>952901111</t>
  </si>
  <si>
    <t>Vyčištění budov nebo objektů před předáním do užívání budov bytové nebo občanské výstavby, světlé výšky podlaží do 4 m</t>
  </si>
  <si>
    <t>-1914220341</t>
  </si>
  <si>
    <t>https://podminky.urs.cz/item/CS_URS_2022_01/952901111</t>
  </si>
  <si>
    <t>962031132</t>
  </si>
  <si>
    <t>Bourání příček z cihel, tvárnic nebo příčkovek z cihel pálených, plných nebo dutých na maltu vápennou nebo vápenocementovou, tl. do 100 mm</t>
  </si>
  <si>
    <t>-1928468024</t>
  </si>
  <si>
    <t>https://podminky.urs.cz/item/CS_URS_2022_01/962031132</t>
  </si>
  <si>
    <t>uprava zdiva koupelen</t>
  </si>
  <si>
    <t>965045112</t>
  </si>
  <si>
    <t>Bourání potěrů tl. do 50 mm cementových nebo pískocementových, plochy do 4 m2</t>
  </si>
  <si>
    <t>-1000809497</t>
  </si>
  <si>
    <t>https://podminky.urs.cz/item/CS_URS_2022_01/965045112</t>
  </si>
  <si>
    <t>podlahy koupelen</t>
  </si>
  <si>
    <t>22</t>
  </si>
  <si>
    <t>968072455</t>
  </si>
  <si>
    <t>Vybourání kovových rámů oken s křídly, dveřních zárubní, vrat, stěn, ostění nebo obkladů dveřních zárubní, plochy do 2 m2</t>
  </si>
  <si>
    <t>148051772</t>
  </si>
  <si>
    <t>https://podminky.urs.cz/item/CS_URS_2022_01/968072455</t>
  </si>
  <si>
    <t>dveře koupelen</t>
  </si>
  <si>
    <t>9*1,2</t>
  </si>
  <si>
    <t>23</t>
  </si>
  <si>
    <t>973042461</t>
  </si>
  <si>
    <t>Vysekání výklenků nebo kapes ve zdivu betonovém kapes, plochy do 0,25 m2, hl. do 450 mm</t>
  </si>
  <si>
    <t>-425519421</t>
  </si>
  <si>
    <t>https://podminky.urs.cz/item/CS_URS_2022_01/973042461</t>
  </si>
  <si>
    <t>pro vybourání odbočky kanalizace</t>
  </si>
  <si>
    <t>6*2</t>
  </si>
  <si>
    <t>24</t>
  </si>
  <si>
    <t>974031133</t>
  </si>
  <si>
    <t>Vysekání rýh ve zdivu cihelném na maltu vápennou nebo vápenocementovou do hl. 50 mm a šířky do 100 mm</t>
  </si>
  <si>
    <t>m</t>
  </si>
  <si>
    <t>-988625143</t>
  </si>
  <si>
    <t>https://podminky.urs.cz/item/CS_URS_2022_01/974031133</t>
  </si>
  <si>
    <t>stoupačka 8</t>
  </si>
  <si>
    <t>8*9</t>
  </si>
  <si>
    <t>25</t>
  </si>
  <si>
    <t>974042533</t>
  </si>
  <si>
    <t>Vysekání rýh v betonové nebo jiné monolitické dlažbě s betonovým podkladem do hl. 50 mm a šířky do 100 mm</t>
  </si>
  <si>
    <t>1623872501</t>
  </si>
  <si>
    <t>https://podminky.urs.cz/item/CS_URS_2022_01/974042533</t>
  </si>
  <si>
    <t>4*9</t>
  </si>
  <si>
    <t>26</t>
  </si>
  <si>
    <t>978011191</t>
  </si>
  <si>
    <t>Otlučení vápenných nebo vápenocementových omítek vnitřních ploch stropů, v rozsahu přes 50 do 100 %</t>
  </si>
  <si>
    <t>-791253382</t>
  </si>
  <si>
    <t>https://podminky.urs.cz/item/CS_URS_2022_01/978011191</t>
  </si>
  <si>
    <t>strop koupelny</t>
  </si>
  <si>
    <t>27</t>
  </si>
  <si>
    <t>978013191</t>
  </si>
  <si>
    <t>Otlučení vápenných nebo vápenocementových omítek vnitřních ploch stěn s vyškrabáním spar, s očištěním zdiva, v rozsahu přes 50 do 100 %</t>
  </si>
  <si>
    <t>753722505</t>
  </si>
  <si>
    <t>https://podminky.urs.cz/item/CS_URS_2022_01/978013191</t>
  </si>
  <si>
    <t>stěny koupelen</t>
  </si>
  <si>
    <t>997</t>
  </si>
  <si>
    <t>Přesun sutě</t>
  </si>
  <si>
    <t>28</t>
  </si>
  <si>
    <t>997013217</t>
  </si>
  <si>
    <t>Vnitrostaveništní doprava suti a vybouraných hmot vodorovně do 50 m svisle ručně pro budovy a haly výšky přes 21 do 24 m</t>
  </si>
  <si>
    <t>t</t>
  </si>
  <si>
    <t>426898104</t>
  </si>
  <si>
    <t>https://podminky.urs.cz/item/CS_URS_2022_01/997013217</t>
  </si>
  <si>
    <t>29</t>
  </si>
  <si>
    <t>997013501</t>
  </si>
  <si>
    <t>Odvoz suti a vybouraných hmot na skládku nebo meziskládku se složením, na vzdálenost do 1 km</t>
  </si>
  <si>
    <t>-2069714746</t>
  </si>
  <si>
    <t>https://podminky.urs.cz/item/CS_URS_2022_01/997013501</t>
  </si>
  <si>
    <t>30</t>
  </si>
  <si>
    <t>997013509</t>
  </si>
  <si>
    <t>Odvoz suti a vybouraných hmot na skládku nebo meziskládku se složením, na vzdálenost Příplatek k ceně za každý další i započatý 1 km přes 1 km</t>
  </si>
  <si>
    <t>1870139532</t>
  </si>
  <si>
    <t>https://podminky.urs.cz/item/CS_URS_2022_01/997013509</t>
  </si>
  <si>
    <t>37,293*19 'Přepočtené koeficientem množství</t>
  </si>
  <si>
    <t>31</t>
  </si>
  <si>
    <t>997013631</t>
  </si>
  <si>
    <t>Poplatek za uložení stavebního odpadu na skládce (skládkovné) směsného stavebního a demoličního zatříděného do Katalogu odpadů pod kódem 17 09 04</t>
  </si>
  <si>
    <t>653982650</t>
  </si>
  <si>
    <t>https://podminky.urs.cz/item/CS_URS_2022_01/997013631</t>
  </si>
  <si>
    <t>998</t>
  </si>
  <si>
    <t>Přesun hmot</t>
  </si>
  <si>
    <t>32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</si>
  <si>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</si>
  <si>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</si>
  <si>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370554806</t>
  </si>
  <si>
    <t>https://podminky.urs.cz/item/CS_URS_2022_01/998018003</t>
  </si>
  <si>
    <t>33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</si>
  <si>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</si>
  <si>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</si>
  <si>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-667559690</t>
  </si>
  <si>
    <t>https://podminky.urs.cz/item/CS_URS_2022_01/998018011</t>
  </si>
  <si>
    <t>34</t>
  </si>
  <si>
    <t>998011018</t>
  </si>
  <si>
    <t>Přesun hmot pro budovy občanské výstavby, bydlení, výrobu a služby s nosnou svislou konstrukcí zděnou z cihel, tvárnic nebo kamene Příplatek k cenám za zvětšený přesun přes vymezenou největší dopravní vzdálenost do 5000 m</t>
  </si>
  <si>
    <t>2039878881</t>
  </si>
  <si>
    <t>https://podminky.urs.cz/item/CS_URS_2022_01/998011018</t>
  </si>
  <si>
    <t>35</t>
  </si>
  <si>
    <t>998011019</t>
  </si>
  <si>
    <t>Přesun hmot pro budovy občanské výstavby, bydlení, výrobu a služby s nosnou svislou konstrukcí zděnou z cihel, tvárnic nebo kamene Příplatek k cenám za zvětšený přesun přes vymezenou největší dopravní vzdálenost za každých dalších i započatých 5000 m</t>
  </si>
  <si>
    <t>-1597424672</t>
  </si>
  <si>
    <t>https://podminky.urs.cz/item/CS_URS_2022_01/998011019</t>
  </si>
  <si>
    <t>20,936*3 'Přepočtené koeficientem množství</t>
  </si>
  <si>
    <t>PSV</t>
  </si>
  <si>
    <t>Práce a dodávky PSV</t>
  </si>
  <si>
    <t>734</t>
  </si>
  <si>
    <t>Ústřední vytápění - armatury</t>
  </si>
  <si>
    <t>36</t>
  </si>
  <si>
    <t>734221531</t>
  </si>
  <si>
    <t>Ventily regulační závitové termostatické, bez hlavice ovládání PN 16 do 110°C rohové jednoregulační G 3/8</t>
  </si>
  <si>
    <t>-60656371</t>
  </si>
  <si>
    <t>https://podminky.urs.cz/item/CS_URS_2022_01/734221531</t>
  </si>
  <si>
    <t>úprava ÚT koupelen</t>
  </si>
  <si>
    <t>37</t>
  </si>
  <si>
    <t>734222811</t>
  </si>
  <si>
    <t>Ventily regulační závitové termostatické, s hlavicí ručního ovládání PN 16 do 110°C přímé chromované G 3/8</t>
  </si>
  <si>
    <t>1873409011</t>
  </si>
  <si>
    <t>https://podminky.urs.cz/item/CS_URS_2022_01/734222811</t>
  </si>
  <si>
    <t>735</t>
  </si>
  <si>
    <t>Ústřední vytápění - otopná tělesa</t>
  </si>
  <si>
    <t>38</t>
  </si>
  <si>
    <t>735141111</t>
  </si>
  <si>
    <t>Montáž otopných těles lamelových na stěnu výšky tělesa do 1400 mm</t>
  </si>
  <si>
    <t>-59359886</t>
  </si>
  <si>
    <t>https://podminky.urs.cz/item/CS_URS_2022_01/735141111</t>
  </si>
  <si>
    <t>39</t>
  </si>
  <si>
    <t>54153026</t>
  </si>
  <si>
    <t>těleso trubkové přímotopné 1500x750mm 600W</t>
  </si>
  <si>
    <t>-418335554</t>
  </si>
  <si>
    <t>40</t>
  </si>
  <si>
    <t>735161811</t>
  </si>
  <si>
    <t>Demontáž otopných těles trubkových s hliníkovými lamelami, stavební délky do 1500 mm</t>
  </si>
  <si>
    <t>1535842534</t>
  </si>
  <si>
    <t>https://podminky.urs.cz/item/CS_URS_2022_01/735161811</t>
  </si>
  <si>
    <t>úprava otopných těles koupelen</t>
  </si>
  <si>
    <t>41</t>
  </si>
  <si>
    <t>735R02</t>
  </si>
  <si>
    <t>Ostatní opravy otopných těles napuštění vody do otopného systému včetně potrubí (bez kotle a ohříváků) otopných těles</t>
  </si>
  <si>
    <t>soub</t>
  </si>
  <si>
    <t>Vlastní</t>
  </si>
  <si>
    <t>-1386089329</t>
  </si>
  <si>
    <t>42</t>
  </si>
  <si>
    <t>735R03</t>
  </si>
  <si>
    <t>Vypuštění vody z otopných soustav bez kotlů, ohříváků, zásobníků a nádrží</t>
  </si>
  <si>
    <t>-1756095240</t>
  </si>
  <si>
    <t>43</t>
  </si>
  <si>
    <t>735R01</t>
  </si>
  <si>
    <t>Uprava rozvodů vytápění pro napojení nového otopného tělesa D+M_x000D_
Úprava zahrnuje dopojení rozvodů k otopnému žebříku_x000D_
Nátěr stávajících i doplňovaných rozvodů v koupelně</t>
  </si>
  <si>
    <t>-1081236427</t>
  </si>
  <si>
    <t>44</t>
  </si>
  <si>
    <t>998735103</t>
  </si>
  <si>
    <t>Přesun hmot pro otopná tělesa stanovený z hmotnosti přesunovaného materiálu vodorovná dopravní vzdálenost do 50 m v objektech výšky přes 12 do 24 m</t>
  </si>
  <si>
    <t>-1834741586</t>
  </si>
  <si>
    <t>https://podminky.urs.cz/item/CS_URS_2022_01/998735103</t>
  </si>
  <si>
    <t>45</t>
  </si>
  <si>
    <t>998735181</t>
  </si>
  <si>
    <t>Přesun hmot pro otopná tělesa stanovený z hmotnosti přesunovaného materiálu Příplatek k cenám za přesun prováděný bez použití mechanizace pro jakoukoliv výšku objektu</t>
  </si>
  <si>
    <t>642859354</t>
  </si>
  <si>
    <t>https://podminky.urs.cz/item/CS_URS_2022_01/998735181</t>
  </si>
  <si>
    <t>46</t>
  </si>
  <si>
    <t>998735194</t>
  </si>
  <si>
    <t>Přesun hmot pro otopná tělesa stanovený z hmotnosti přesunovaného materiálu Příplatek k cenám za zvětšený přesun přes vymezenou největší dopravní vzdálenost do 1000 m</t>
  </si>
  <si>
    <t>2028164376</t>
  </si>
  <si>
    <t>https://podminky.urs.cz/item/CS_URS_2022_01/998735194</t>
  </si>
  <si>
    <t>47</t>
  </si>
  <si>
    <t>998735199</t>
  </si>
  <si>
    <t>Přesun hmot pro otopná tělesa stanovený z hmotnosti přesunovaného materiálu Příplatek k cenám za zvětšený přesun přes vymezenou největší dopravní vzdálenost za každých dalších i započatých 1000 m</t>
  </si>
  <si>
    <t>-576322284</t>
  </si>
  <si>
    <t>https://podminky.urs.cz/item/CS_URS_2022_01/998735199</t>
  </si>
  <si>
    <t>0,295*20 'Přepočtené koeficientem množství</t>
  </si>
  <si>
    <t>751</t>
  </si>
  <si>
    <t>Vzduchotechnika</t>
  </si>
  <si>
    <t>48</t>
  </si>
  <si>
    <t>751398824</t>
  </si>
  <si>
    <t>Demontáž ostatních zařízení větrací mřížky stěnové, průřezu přes 0,150 do 0,200 m2</t>
  </si>
  <si>
    <t>-49007306</t>
  </si>
  <si>
    <t>https://podminky.urs.cz/item/CS_URS_2022_01/751398824</t>
  </si>
  <si>
    <t>větrací mřížka v koupelně</t>
  </si>
  <si>
    <t>49</t>
  </si>
  <si>
    <t>751R01</t>
  </si>
  <si>
    <t>Dopojení koupelny na odvětrání větrací mřížkou_x000D_
včetně dodávky větrací mřížky dle specifikace Z01</t>
  </si>
  <si>
    <t>1080735055</t>
  </si>
  <si>
    <t>766</t>
  </si>
  <si>
    <t>Konstrukce truhlářské</t>
  </si>
  <si>
    <t>50</t>
  </si>
  <si>
    <t>766660001</t>
  </si>
  <si>
    <t>Montáž dveřních křídel dřevěných nebo plastových otevíravých do ocelové zárubně povrchově upravených jednokřídlových, šířky do 800 mm</t>
  </si>
  <si>
    <t>-2064018776</t>
  </si>
  <si>
    <t>https://podminky.urs.cz/item/CS_URS_2022_01/766660001</t>
  </si>
  <si>
    <t>dveře do koupelny</t>
  </si>
  <si>
    <t>51</t>
  </si>
  <si>
    <t>61162084</t>
  </si>
  <si>
    <t>dveře jednokřídlé dřevotřískové povrch laminátový plné 600x1970-2100mm</t>
  </si>
  <si>
    <t>954092642</t>
  </si>
  <si>
    <t>52</t>
  </si>
  <si>
    <t>766691914</t>
  </si>
  <si>
    <t>Ostatní práce vyvěšení nebo zavěšení křídel s případným uložením a opětovným zavěšením po provedení stavebních změn dřevěných dveřních, plochy do 2 m2</t>
  </si>
  <si>
    <t>-1316641333</t>
  </si>
  <si>
    <t>https://podminky.urs.cz/item/CS_URS_2022_01/766691914</t>
  </si>
  <si>
    <t>53</t>
  </si>
  <si>
    <t>766R01</t>
  </si>
  <si>
    <t>Kuchyňská linka - dodávka a mobtáž_x000D_
Spotřebiče oceněny samostatně_x000D_
Dodávka a montáž dle specifikace T01</t>
  </si>
  <si>
    <t>-909382631</t>
  </si>
  <si>
    <t xml:space="preserve">kuchyňská linka </t>
  </si>
  <si>
    <t>54</t>
  </si>
  <si>
    <t>766R02</t>
  </si>
  <si>
    <t>Sporák dodávka a montáž_x000D_
Dle specifikace T01A</t>
  </si>
  <si>
    <t>-1771598644</t>
  </si>
  <si>
    <t>kuchyňská linka - sporák</t>
  </si>
  <si>
    <t>55</t>
  </si>
  <si>
    <t>766R03</t>
  </si>
  <si>
    <t>Digestoř dodávka a montáž_x000D_
Dle specifikace T01B</t>
  </si>
  <si>
    <t>1656803868</t>
  </si>
  <si>
    <t>kuchyňská linka - digestoř</t>
  </si>
  <si>
    <t>56</t>
  </si>
  <si>
    <t>998766103</t>
  </si>
  <si>
    <t>Přesun hmot pro konstrukce truhlářské stanovený z hmotnosti přesunovaného materiálu vodorovná dopravní vzdálenost do 50 m v objektech výšky přes 12 do 24 m</t>
  </si>
  <si>
    <t>-873462287</t>
  </si>
  <si>
    <t>https://podminky.urs.cz/item/CS_URS_2022_01/998766103</t>
  </si>
  <si>
    <t>57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</si>
  <si>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</si>
  <si>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</si>
  <si>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-1739702895</t>
  </si>
  <si>
    <t>https://podminky.urs.cz/item/CS_URS_2022_01/998766181</t>
  </si>
  <si>
    <t>58</t>
  </si>
  <si>
    <t>998766194</t>
  </si>
  <si>
    <t>Přesun hmot pro konstrukce truhlářské stanovený z hmotnosti přesunovaného materiálu Příplatek k ceně za zvětšený přesun přes vymezenou největší dopravní vzdálenost do 1000 m</t>
  </si>
  <si>
    <t>151285189</t>
  </si>
  <si>
    <t>https://podminky.urs.cz/item/CS_URS_2022_01/998766194</t>
  </si>
  <si>
    <t>59</t>
  </si>
  <si>
    <t>998766199</t>
  </si>
  <si>
    <t>Přesun hmot pro konstrukce truhlářské stanovený z hmotnosti přesunovaného materiálu Příplatek k ceně za zvětšený přesun přes vymezenou největší dopravní vzdálenost za každých dalších i započatých 1000 m</t>
  </si>
  <si>
    <t>1221202695</t>
  </si>
  <si>
    <t>https://podminky.urs.cz/item/CS_URS_2022_01/998766199</t>
  </si>
  <si>
    <t>1,424*20 'Přepočtené koeficientem množství</t>
  </si>
  <si>
    <t>767</t>
  </si>
  <si>
    <t>Konstrukce zámečnické</t>
  </si>
  <si>
    <t>60</t>
  </si>
  <si>
    <t>767646401</t>
  </si>
  <si>
    <t>Montáž dveří ocelových nebo hliníkových revizních dvířek s rámem jednokřídlových, výšky do 1000 mm</t>
  </si>
  <si>
    <t>-396728009</t>
  </si>
  <si>
    <t>https://podminky.urs.cz/item/CS_URS_2022_01/767646401</t>
  </si>
  <si>
    <t>Položka Z2</t>
  </si>
  <si>
    <t>61</t>
  </si>
  <si>
    <t>56245701</t>
  </si>
  <si>
    <t>dvířka revizní 600x600 bílá</t>
  </si>
  <si>
    <t>1965765365</t>
  </si>
  <si>
    <t>62</t>
  </si>
  <si>
    <t>998767103</t>
  </si>
  <si>
    <t>Přesun hmot pro zámečnické konstrukce stanovený z hmotnosti přesunovaného materiálu vodorovná dopravní vzdálenost do 50 m v objektech výšky přes 12 do 24 m</t>
  </si>
  <si>
    <t>-477239529</t>
  </si>
  <si>
    <t>https://podminky.urs.cz/item/CS_URS_2022_01/998767103</t>
  </si>
  <si>
    <t>63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</si>
  <si>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</si>
  <si>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</si>
  <si>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-503303620</t>
  </si>
  <si>
    <t>https://podminky.urs.cz/item/CS_URS_2022_01/998767181</t>
  </si>
  <si>
    <t>64</t>
  </si>
  <si>
    <t>998767194</t>
  </si>
  <si>
    <t>Přesun hmot pro zámečnické konstrukce stanovený z hmotnosti přesunovaného materiálu Příplatek k cenám za zvětšený přesun přes vymezenou největší dopravní vzdálenost do 1000 m</t>
  </si>
  <si>
    <t>-198425169</t>
  </si>
  <si>
    <t>https://podminky.urs.cz/item/CS_URS_2022_01/998767194</t>
  </si>
  <si>
    <t>65</t>
  </si>
  <si>
    <t>998767199</t>
  </si>
  <si>
    <t>Přesun hmot pro zámečnické konstrukce stanovený z hmotnosti přesunovaného materiálu Příplatek k cenám za zvětšený přesun přes vymezenou největší dopravní vzdálenost za každých dalších i započatých 1000 m</t>
  </si>
  <si>
    <t>-293927948</t>
  </si>
  <si>
    <t>https://podminky.urs.cz/item/CS_URS_2022_01/998767199</t>
  </si>
  <si>
    <t>0,012*20 'Přepočtené koeficientem množství</t>
  </si>
  <si>
    <t>771</t>
  </si>
  <si>
    <t>Podlahy z dlaždic</t>
  </si>
  <si>
    <t>66</t>
  </si>
  <si>
    <t>771111011</t>
  </si>
  <si>
    <t>Příprava podkladu před provedením dlažby vysátí podlah</t>
  </si>
  <si>
    <t>-400597864</t>
  </si>
  <si>
    <t>https://podminky.urs.cz/item/CS_URS_2022_01/771111011</t>
  </si>
  <si>
    <t>podlaha koupelny</t>
  </si>
  <si>
    <t>67</t>
  </si>
  <si>
    <t>771121011</t>
  </si>
  <si>
    <t>Příprava podkladu před provedením dlažby nátěr penetrační na podlahu</t>
  </si>
  <si>
    <t>-2144629026</t>
  </si>
  <si>
    <t>https://podminky.urs.cz/item/CS_URS_2022_01/771121011</t>
  </si>
  <si>
    <t>68</t>
  </si>
  <si>
    <t>771161021</t>
  </si>
  <si>
    <t>Příprava podkladu před provedením dlažby montáž profilu ukončujícího profilu pro plynulý přechod (dlažba-koberec apod.)</t>
  </si>
  <si>
    <t>-1594653796</t>
  </si>
  <si>
    <t>https://podminky.urs.cz/item/CS_URS_2022_01/771161021</t>
  </si>
  <si>
    <t>přechodová lišta dveře</t>
  </si>
  <si>
    <t>9*0,6</t>
  </si>
  <si>
    <t>69</t>
  </si>
  <si>
    <t>59054100</t>
  </si>
  <si>
    <t>profil přechodový Al s pohyblivým ramenem 8x20mm</t>
  </si>
  <si>
    <t>1275191715</t>
  </si>
  <si>
    <t>5,4*1,1 'Přepočtené koeficientem množství</t>
  </si>
  <si>
    <t>70</t>
  </si>
  <si>
    <t>771571810</t>
  </si>
  <si>
    <t>Demontáž podlah z dlaždic keramických kladených do malty</t>
  </si>
  <si>
    <t>1063001958</t>
  </si>
  <si>
    <t>https://podminky.urs.cz/item/CS_URS_2022_01/771571810</t>
  </si>
  <si>
    <t>71</t>
  </si>
  <si>
    <t>771574113</t>
  </si>
  <si>
    <t>Montáž podlah z dlaždic keramických lepených flexibilním lepidlem maloformátových hladkých přes 12 do 19 ks/m2</t>
  </si>
  <si>
    <t>1962761599</t>
  </si>
  <si>
    <t>https://podminky.urs.cz/item/CS_URS_2022_01/771574113</t>
  </si>
  <si>
    <t>72</t>
  </si>
  <si>
    <t>59761003</t>
  </si>
  <si>
    <t>dlažba keramická hutná hladká do interiéru přes 9 do 12ks/m2</t>
  </si>
  <si>
    <t>1052031854</t>
  </si>
  <si>
    <t>24,712*1,1 'Přepočtené koeficientem množství</t>
  </si>
  <si>
    <t>73</t>
  </si>
  <si>
    <t>771591112</t>
  </si>
  <si>
    <t>Izolace podlahy pod dlažbu nátěrem nebo stěrkou ve dvou vrstvách</t>
  </si>
  <si>
    <t>-760215080</t>
  </si>
  <si>
    <t>https://podminky.urs.cz/item/CS_URS_2022_01/771591112</t>
  </si>
  <si>
    <t>74</t>
  </si>
  <si>
    <t>771591115</t>
  </si>
  <si>
    <t>Podlahy - dokončovací práce spárování silikonem</t>
  </si>
  <si>
    <t>608088061</t>
  </si>
  <si>
    <t>https://podminky.urs.cz/item/CS_URS_2022_01/771591115</t>
  </si>
  <si>
    <t>(1,48+1,48+1,63+1,63+1,6-0,6)*9</t>
  </si>
  <si>
    <t>75</t>
  </si>
  <si>
    <t>771591264</t>
  </si>
  <si>
    <t>Izolace podlahy pod dlažbu těsnícími izolačními pásy mezi podlahou a stěnu</t>
  </si>
  <si>
    <t>-913171242</t>
  </si>
  <si>
    <t>https://podminky.urs.cz/item/CS_URS_2022_01/771591264</t>
  </si>
  <si>
    <t>76</t>
  </si>
  <si>
    <t>998771103</t>
  </si>
  <si>
    <t>Přesun hmot pro podlahy z dlaždic stanovený z hmotnosti přesunovaného materiálu vodorovná dopravní vzdálenost do 50 m v objektech výšky přes 12 do 24 m</t>
  </si>
  <si>
    <t>1290182560</t>
  </si>
  <si>
    <t>https://podminky.urs.cz/item/CS_URS_2022_01/998771103</t>
  </si>
  <si>
    <t>77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</si>
  <si>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</si>
  <si>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</si>
  <si>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-682292051</t>
  </si>
  <si>
    <t>https://podminky.urs.cz/item/CS_URS_2022_01/998771181</t>
  </si>
  <si>
    <t>78</t>
  </si>
  <si>
    <t>998771194</t>
  </si>
  <si>
    <t>Přesun hmot pro podlahy z dlaždic stanovený z hmotnosti přesunovaného materiálu Příplatek k ceně za zvětšený přesun přes vymezenou největší dopravní vzdálenost do 1000 m</t>
  </si>
  <si>
    <t>-1762981459</t>
  </si>
  <si>
    <t>https://podminky.urs.cz/item/CS_URS_2022_01/998771194</t>
  </si>
  <si>
    <t>79</t>
  </si>
  <si>
    <t>998771199</t>
  </si>
  <si>
    <t>Přesun hmot pro podlahy z dlaždic stanovený z hmotnosti přesunovaného materiálu Příplatek k ceně za zvětšený přesun přes vymezenou největší dopravní vzdálenost za každých dalších i započatých 1000 m</t>
  </si>
  <si>
    <t>1061759641</t>
  </si>
  <si>
    <t>https://podminky.urs.cz/item/CS_URS_2022_01/998771199</t>
  </si>
  <si>
    <t>0,717*19 'Přepočtené koeficientem množství</t>
  </si>
  <si>
    <t>781</t>
  </si>
  <si>
    <t>Dokončovací práce - obklady</t>
  </si>
  <si>
    <t>80</t>
  </si>
  <si>
    <t>781111011</t>
  </si>
  <si>
    <t>Příprava podkladu před provedením obkladu oprášení (ometení) stěny</t>
  </si>
  <si>
    <t>625918095</t>
  </si>
  <si>
    <t>https://podminky.urs.cz/item/CS_URS_2022_01/781111011</t>
  </si>
  <si>
    <t>obklad koupelny</t>
  </si>
  <si>
    <t>2*(1,48+1,48+1,63+1,63+1,6-0,6)*9</t>
  </si>
  <si>
    <t>obklad kuchyně</t>
  </si>
  <si>
    <t>(0,6*1,9+1,6*0,5)*4</t>
  </si>
  <si>
    <t>81</t>
  </si>
  <si>
    <t>781121011</t>
  </si>
  <si>
    <t>Příprava podkladu před provedením obkladu nátěr penetrační na stěnu</t>
  </si>
  <si>
    <t>1864310584</t>
  </si>
  <si>
    <t>https://podminky.urs.cz/item/CS_URS_2022_01/781121011</t>
  </si>
  <si>
    <t>82</t>
  </si>
  <si>
    <t>781131112</t>
  </si>
  <si>
    <t>Izolace stěny pod obklad izolace nátěrem nebo stěrkou ve dvou vrstvách</t>
  </si>
  <si>
    <t>1286786669</t>
  </si>
  <si>
    <t>https://podminky.urs.cz/item/CS_URS_2022_01/781131112</t>
  </si>
  <si>
    <t>83</t>
  </si>
  <si>
    <t>781161021</t>
  </si>
  <si>
    <t>Příprava podkladu před provedením obkladu montáž profilu ukončujícího profilu rohového, vanového</t>
  </si>
  <si>
    <t>-1326058343</t>
  </si>
  <si>
    <t>https://podminky.urs.cz/item/CS_URS_2022_01/781161021</t>
  </si>
  <si>
    <t>obklad koupelna</t>
  </si>
  <si>
    <t>2*4*7</t>
  </si>
  <si>
    <t>84</t>
  </si>
  <si>
    <t>59054132</t>
  </si>
  <si>
    <t>profil ukončovací pro vnější hrany obkladů hliník leskle eloxovaný chromem 8x2500mm</t>
  </si>
  <si>
    <t>-125110534</t>
  </si>
  <si>
    <t>56*1,1 'Přepočtené koeficientem množství</t>
  </si>
  <si>
    <t>85</t>
  </si>
  <si>
    <t>781471810</t>
  </si>
  <si>
    <t>Demontáž obkladů z dlaždic keramických kladených do malty</t>
  </si>
  <si>
    <t>-1137959617</t>
  </si>
  <si>
    <t>https://podminky.urs.cz/item/CS_URS_2022_01/781471810</t>
  </si>
  <si>
    <t>obklady koupelna</t>
  </si>
  <si>
    <t>1,7*(1,48+1,48+1,63+1,63+1,6-0,6)*9</t>
  </si>
  <si>
    <t>86</t>
  </si>
  <si>
    <t>781474112</t>
  </si>
  <si>
    <t>Montáž obkladů vnitřních stěn z dlaždic keramických lepených flexibilním lepidlem maloformátových hladkých přes 9 do 12 ks/m2</t>
  </si>
  <si>
    <t>2141496338</t>
  </si>
  <si>
    <t>https://podminky.urs.cz/item/CS_URS_2022_01/781474112</t>
  </si>
  <si>
    <t>87</t>
  </si>
  <si>
    <t>59761026</t>
  </si>
  <si>
    <t>obklad keramický hladký do 12ks/m2</t>
  </si>
  <si>
    <t>-1093290630</t>
  </si>
  <si>
    <t>140,72*1,1 'Přepočtené koeficientem množství</t>
  </si>
  <si>
    <t>88</t>
  </si>
  <si>
    <t>781477111</t>
  </si>
  <si>
    <t>Montáž obkladů vnitřních stěn z dlaždic keramických Příplatek k cenám za plochu do 10 m2 jednotlivě</t>
  </si>
  <si>
    <t>187899247</t>
  </si>
  <si>
    <t>https://podminky.urs.cz/item/CS_URS_2022_01/781477111</t>
  </si>
  <si>
    <t>140,72</t>
  </si>
  <si>
    <t>89</t>
  </si>
  <si>
    <t>781477112</t>
  </si>
  <si>
    <t>Montáž obkladů vnitřních stěn z dlaždic keramických Příplatek k cenám za obklady v omezeném prostoru</t>
  </si>
  <si>
    <t>542221824</t>
  </si>
  <si>
    <t>https://podminky.urs.cz/item/CS_URS_2022_01/781477112</t>
  </si>
  <si>
    <t>90</t>
  </si>
  <si>
    <t>781495115</t>
  </si>
  <si>
    <t>Obklad - dokončující práce ostatní práce spárování silikonem</t>
  </si>
  <si>
    <t>414912964</t>
  </si>
  <si>
    <t>https://podminky.urs.cz/item/CS_URS_2022_01/781495115</t>
  </si>
  <si>
    <t>2*6*9</t>
  </si>
  <si>
    <t>91</t>
  </si>
  <si>
    <t>998781103</t>
  </si>
  <si>
    <t>Přesun hmot pro obklady keramické stanovený z hmotnosti přesunovaného materiálu vodorovná dopravní vzdálenost do 50 m v objektech výšky přes 12 do 24 m</t>
  </si>
  <si>
    <t>-811238130</t>
  </si>
  <si>
    <t>https://podminky.urs.cz/item/CS_URS_2022_01/998781103</t>
  </si>
  <si>
    <t>92</t>
  </si>
  <si>
    <t>998781181</t>
  </si>
  <si>
    <t>Přesun hmot pro obklady keramické stanovený z hmotnosti přesunovaného materiálu Příplatek k cenám za přesun prováděný bez použití mechanizace pro jakoukoliv výšku objektu</t>
  </si>
  <si>
    <t>1902655103</t>
  </si>
  <si>
    <t>https://podminky.urs.cz/item/CS_URS_2022_01/998781181</t>
  </si>
  <si>
    <t>93</t>
  </si>
  <si>
    <t>998781194</t>
  </si>
  <si>
    <t>Přesun hmot pro obklady keramické stanovený z hmotnosti přesunovaného materiálu Příplatek k cenám za zvětšený přesun přes vymezenou největší dopravní vzdálenost do 1000 m</t>
  </si>
  <si>
    <t>1454552860</t>
  </si>
  <si>
    <t>https://podminky.urs.cz/item/CS_URS_2022_01/998781194</t>
  </si>
  <si>
    <t>94</t>
  </si>
  <si>
    <t>998781199</t>
  </si>
  <si>
    <t>Přesun hmot pro obklady keramické stanovený z hmotnosti přesunovaného materiálu Příplatek k cenám za zvětšený přesun přes vymezenou největší dopravní vzdálenost za každých dalších i započatých 1000 m</t>
  </si>
  <si>
    <t>-2045336115</t>
  </si>
  <si>
    <t>https://podminky.urs.cz/item/CS_URS_2022_01/998781199</t>
  </si>
  <si>
    <t>2,945*19 'Přepočtené koeficientem množství</t>
  </si>
  <si>
    <t>783</t>
  </si>
  <si>
    <t>Dokončovací práce - nátěry</t>
  </si>
  <si>
    <t>95</t>
  </si>
  <si>
    <t>783324101</t>
  </si>
  <si>
    <t>Základní nátěr zámečnických konstrukcí jednonásobný akrylátový</t>
  </si>
  <si>
    <t>2093569222</t>
  </si>
  <si>
    <t>https://podminky.urs.cz/item/CS_URS_2022_01/783324101</t>
  </si>
  <si>
    <t>zárubně dveří</t>
  </si>
  <si>
    <t>9*5*0,2</t>
  </si>
  <si>
    <t>96</t>
  </si>
  <si>
    <t>783327101</t>
  </si>
  <si>
    <t>Krycí nátěr (email) zámečnických konstrukcí jednonásobný akrylátový</t>
  </si>
  <si>
    <t>207259001</t>
  </si>
  <si>
    <t>https://podminky.urs.cz/item/CS_URS_2022_01/783327101</t>
  </si>
  <si>
    <t>784</t>
  </si>
  <si>
    <t>Dokončovací práce - malby a tapety</t>
  </si>
  <si>
    <t>97</t>
  </si>
  <si>
    <t>784111001</t>
  </si>
  <si>
    <t>Oprášení (ometení) podkladu v místnostech výšky do 3,80 m</t>
  </si>
  <si>
    <t>1640015799</t>
  </si>
  <si>
    <t>https://podminky.urs.cz/item/CS_URS_2022_01/784111001</t>
  </si>
  <si>
    <t>malby stěn</t>
  </si>
  <si>
    <t>2,6*(1,73+1,73+1,63+1,63)*9</t>
  </si>
  <si>
    <t>2,6*(3,44+3,44+2,46+2,46)*9</t>
  </si>
  <si>
    <t>3,44*2,46*9</t>
  </si>
  <si>
    <t>98</t>
  </si>
  <si>
    <t>784121001</t>
  </si>
  <si>
    <t>Oškrabání malby v místnostech výšky do 3,80 m</t>
  </si>
  <si>
    <t>1239399361</t>
  </si>
  <si>
    <t>https://podminky.urs.cz/item/CS_URS_2022_01/784121001</t>
  </si>
  <si>
    <t>99</t>
  </si>
  <si>
    <t>784181101</t>
  </si>
  <si>
    <t>Penetrace podkladu jednonásobná základní akrylátová bezbarvá v místnostech výšky do 3,80 m</t>
  </si>
  <si>
    <t>-727650420</t>
  </si>
  <si>
    <t>https://podminky.urs.cz/item/CS_URS_2022_01/784181101</t>
  </si>
  <si>
    <t>0,5*(1,48+1,48+1,63+1,63+1,6-0,6)*9</t>
  </si>
  <si>
    <t>100</t>
  </si>
  <si>
    <t>784211101</t>
  </si>
  <si>
    <t>Malby z malířských směsí oděruvzdorných za mokra dvojnásobné, bílé za mokra oděruvzdorné výborně v místnostech výšky do 3,80 m</t>
  </si>
  <si>
    <t>-1013424047</t>
  </si>
  <si>
    <t>https://podminky.urs.cz/item/CS_URS_2022_01/784211101</t>
  </si>
  <si>
    <t>08 - Stoupačka 05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</si>
  <si>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</si>
  <si>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</si>
  <si>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</si>
  <si>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</si>
  <si>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CS ÚRS 2021 02</t>
  </si>
  <si>
    <t>374569023</t>
  </si>
  <si>
    <t>https://podminky.urs.cz/item/CS_URS_2021_02/997013217</t>
  </si>
  <si>
    <t>704038025</t>
  </si>
  <si>
    <t>https://podminky.urs.cz/item/CS_URS_2021_02/997013501</t>
  </si>
  <si>
    <t>-604566214</t>
  </si>
  <si>
    <t>https://podminky.urs.cz/item/CS_URS_2021_02/997013509</t>
  </si>
  <si>
    <t>3,051*19 'Přepočtené koeficientem množství</t>
  </si>
  <si>
    <t>109106308</t>
  </si>
  <si>
    <t>https://podminky.urs.cz/item/CS_URS_2021_02/997013631</t>
  </si>
  <si>
    <t>721</t>
  </si>
  <si>
    <t>Zdravotechnika - vnitřní kanalizace</t>
  </si>
  <si>
    <t>721140802</t>
  </si>
  <si>
    <t>Demontáž potrubí z litinových trub odpadních nebo dešťových do DN 100</t>
  </si>
  <si>
    <t>1925409911</t>
  </si>
  <si>
    <t>https://podminky.urs.cz/item/CS_URS_2021_02/721140802</t>
  </si>
  <si>
    <t>rozvody kanalizace</t>
  </si>
  <si>
    <t>721140806</t>
  </si>
  <si>
    <t>Demontáž potrubí z litinových trub odpadních nebo dešťových přes 100 do DN 200</t>
  </si>
  <si>
    <t>-1379620011</t>
  </si>
  <si>
    <t>https://podminky.urs.cz/item/CS_URS_2021_02/721140806</t>
  </si>
  <si>
    <t>8*2,85</t>
  </si>
  <si>
    <t>721174042</t>
  </si>
  <si>
    <t>Potrubí z trub polypropylenových připojovací DN 40</t>
  </si>
  <si>
    <t>-1215919785</t>
  </si>
  <si>
    <t>https://podminky.urs.cz/item/CS_URS_2021_02/721174042</t>
  </si>
  <si>
    <t>2*14</t>
  </si>
  <si>
    <t>721174043</t>
  </si>
  <si>
    <t>Potrubí z trub polypropylenových připojovací DN 50</t>
  </si>
  <si>
    <t>1615862340</t>
  </si>
  <si>
    <t>https://podminky.urs.cz/item/CS_URS_2021_02/721174043</t>
  </si>
  <si>
    <t>9*6</t>
  </si>
  <si>
    <t>3*4</t>
  </si>
  <si>
    <t>Součet3</t>
  </si>
  <si>
    <t>721174045</t>
  </si>
  <si>
    <t>Potrubí z trub polypropylenových připojovací DN 110</t>
  </si>
  <si>
    <t>-1038340004</t>
  </si>
  <si>
    <t>https://podminky.urs.cz/item/CS_URS_2021_02/721174045</t>
  </si>
  <si>
    <t>12*1,5</t>
  </si>
  <si>
    <t>721175013</t>
  </si>
  <si>
    <t>Plastové potrubí odhlučněné dvouvrstvé odpadní (svislé) DN 125</t>
  </si>
  <si>
    <t>-1677169863</t>
  </si>
  <si>
    <t>https://podminky.urs.cz/item/CS_URS_2021_02/721175013</t>
  </si>
  <si>
    <t xml:space="preserve">stoupačka </t>
  </si>
  <si>
    <t>721194104</t>
  </si>
  <si>
    <t>Vyměření přípojek na potrubí vyvedení a upevnění odpadních výpustek DN 40</t>
  </si>
  <si>
    <t>599303941</t>
  </si>
  <si>
    <t>https://podminky.urs.cz/item/CS_URS_2021_02/721194104</t>
  </si>
  <si>
    <t>721194105</t>
  </si>
  <si>
    <t>Vyměření přípojek na potrubí vyvedení a upevnění odpadních výpustek DN 50</t>
  </si>
  <si>
    <t>1390517</t>
  </si>
  <si>
    <t>https://podminky.urs.cz/item/CS_URS_2021_02/721194105</t>
  </si>
  <si>
    <t>4+9+7</t>
  </si>
  <si>
    <t>721194109</t>
  </si>
  <si>
    <t>Vyměření přípojek na potrubí vyvedení a upevnění odpadních výpustek DN 110</t>
  </si>
  <si>
    <t>-1909283210</t>
  </si>
  <si>
    <t>https://podminky.urs.cz/item/CS_URS_2021_02/721194109</t>
  </si>
  <si>
    <t>6+6</t>
  </si>
  <si>
    <t>721220801</t>
  </si>
  <si>
    <t>Demontáž zápachových uzávěrek do DN 70</t>
  </si>
  <si>
    <t>735003954</t>
  </si>
  <si>
    <t>https://podminky.urs.cz/item/CS_URS_2021_02/721220801</t>
  </si>
  <si>
    <t>9+9+9+9</t>
  </si>
  <si>
    <t>721290111</t>
  </si>
  <si>
    <t>Zkouška těsnosti kanalizace v objektech vodou do DN 125</t>
  </si>
  <si>
    <t>-906966215</t>
  </si>
  <si>
    <t>https://podminky.urs.cz/item/CS_URS_2021_02/721290111</t>
  </si>
  <si>
    <t>120</t>
  </si>
  <si>
    <t>721V1</t>
  </si>
  <si>
    <t>Kamerová zkouška ležaté kanalizace</t>
  </si>
  <si>
    <t>-721159649</t>
  </si>
  <si>
    <t>998721103</t>
  </si>
  <si>
    <t>Přesun hmot pro vnitřní kanalizace stanovený z hmotnosti přesunovaného materiálu vodorovná dopravní vzdálenost do 50 m v objektech výšky přes 12 do 24 m</t>
  </si>
  <si>
    <t>-696148767</t>
  </si>
  <si>
    <t>https://podminky.urs.cz/item/CS_URS_2021_02/998721103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</si>
  <si>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</si>
  <si>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</si>
  <si>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1062036324</t>
  </si>
  <si>
    <t>https://podminky.urs.cz/item/CS_URS_2021_02/998721181</t>
  </si>
  <si>
    <t>998721194</t>
  </si>
  <si>
    <t>Přesun hmot pro vnitřní kanalizace stanovený z hmotnosti přesunovaného materiálu Příplatek k ceně za zvětšený přesun přes vymezenou největší dopravní vzdálenost do 1000 m</t>
  </si>
  <si>
    <t>1951757926</t>
  </si>
  <si>
    <t>https://podminky.urs.cz/item/CS_URS_2021_02/998721194</t>
  </si>
  <si>
    <t>998721199</t>
  </si>
  <si>
    <t>Přesun hmot pro vnitřní kanalizace stanovený z hmotnosti přesunovaného materiálu Příplatek k ceně za zvětšený přesun přes vymezenou největší dopravní vzdálenost za každých dalších i započatých 1000 m</t>
  </si>
  <si>
    <t>1254179795</t>
  </si>
  <si>
    <t>https://podminky.urs.cz/item/CS_URS_2021_02/998721199</t>
  </si>
  <si>
    <t>0,191*20 'Přepočtené koeficientem množství</t>
  </si>
  <si>
    <t>722</t>
  </si>
  <si>
    <t>Zdravotechnika - vnitřní vodovod</t>
  </si>
  <si>
    <t>722130801</t>
  </si>
  <si>
    <t>Demontáž potrubí z ocelových trubek pozinkovaných závitových do DN 25</t>
  </si>
  <si>
    <t>717257007</t>
  </si>
  <si>
    <t>https://podminky.urs.cz/item/CS_URS_2021_02/722130801</t>
  </si>
  <si>
    <t>rozvod vody</t>
  </si>
  <si>
    <t>722176112</t>
  </si>
  <si>
    <t>Montáž potrubí z plastových trub svařovaných polyfuzně D přes 16 do 20 mm</t>
  </si>
  <si>
    <t>1661317419</t>
  </si>
  <si>
    <t>https://podminky.urs.cz/item/CS_URS_2021_02/722176112</t>
  </si>
  <si>
    <t>rozvody vody</t>
  </si>
  <si>
    <t>9*10+2*3</t>
  </si>
  <si>
    <t>28615152</t>
  </si>
  <si>
    <t>trubka vodovodní tlaková PPR řada PN 20 D 20mm dl 4m</t>
  </si>
  <si>
    <t>-1159077285</t>
  </si>
  <si>
    <t>722176113</t>
  </si>
  <si>
    <t>Montáž potrubí z plastových trub svařovaných polyfuzně D přes 20 do 25 mm</t>
  </si>
  <si>
    <t>2091719589</t>
  </si>
  <si>
    <t>https://podminky.urs.cz/item/CS_URS_2021_02/722176113</t>
  </si>
  <si>
    <t>15*9</t>
  </si>
  <si>
    <t>28615153</t>
  </si>
  <si>
    <t>trubka vodovodní tlaková PPR řada PN 20 D 25mm dl 4m</t>
  </si>
  <si>
    <t>1549431247</t>
  </si>
  <si>
    <t>722179192</t>
  </si>
  <si>
    <t>Příplatek k ceně rozvody vody z plastů za práce malého rozsahu na zakázce při průměru trubek do 32 mm, do 15 svarů</t>
  </si>
  <si>
    <t>soubor</t>
  </si>
  <si>
    <t>1189542236</t>
  </si>
  <si>
    <t>https://podminky.urs.cz/item/CS_URS_2021_02/722179192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</si>
  <si>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</si>
  <si>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</si>
  <si>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425560030</t>
  </si>
  <si>
    <t>https://podminky.urs.cz/item/CS_URS_2021_02/722181221</t>
  </si>
  <si>
    <t>96/2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</si>
  <si>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</si>
  <si>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</si>
  <si>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-275649423</t>
  </si>
  <si>
    <t>https://podminky.urs.cz/item/CS_URS_2021_02/722181222</t>
  </si>
  <si>
    <t>135/2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</si>
  <si>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</si>
  <si>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</si>
  <si>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-770104862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</si>
  <si>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</si>
  <si>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</si>
  <si>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</si>
  <si>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-1312615478</t>
  </si>
  <si>
    <t>https://podminky.urs.cz/item/CS_URS_2021_02/722181252</t>
  </si>
  <si>
    <t>722220111</t>
  </si>
  <si>
    <t>Armatury s jedním závitem nástěnky pro výtokový ventil G 1/2"</t>
  </si>
  <si>
    <t>-492937103</t>
  </si>
  <si>
    <t>https://podminky.urs.cz/item/CS_URS_2021_02/722220111</t>
  </si>
  <si>
    <t>722220121</t>
  </si>
  <si>
    <t>Armatury s jedním závitem nástěnky pro baterii G 1/2"</t>
  </si>
  <si>
    <t>pár</t>
  </si>
  <si>
    <t>1281365195</t>
  </si>
  <si>
    <t>https://podminky.urs.cz/item/CS_URS_2021_02/722220121</t>
  </si>
  <si>
    <t>722240123</t>
  </si>
  <si>
    <t>Armatury z plastických hmot kohouty (PPR) kulové DN 25</t>
  </si>
  <si>
    <t>181214065</t>
  </si>
  <si>
    <t>https://podminky.urs.cz/item/CS_URS_2021_02/722240123</t>
  </si>
  <si>
    <t>12*2</t>
  </si>
  <si>
    <t>722290234</t>
  </si>
  <si>
    <t>Zkoušky, proplach a desinfekce vodovodního potrubí proplach a desinfekce vodovodního potrubí do DN 80</t>
  </si>
  <si>
    <t>1613159178</t>
  </si>
  <si>
    <t>https://podminky.urs.cz/item/CS_URS_2021_02/722290234</t>
  </si>
  <si>
    <t>200</t>
  </si>
  <si>
    <t>998722103</t>
  </si>
  <si>
    <t>Přesun hmot pro vnitřní vodovod stanovený z hmotnosti přesunovaného materiálu vodorovná dopravní vzdálenost do 50 m v objektech výšky přes 12 do 24 m</t>
  </si>
  <si>
    <t>1415820150</t>
  </si>
  <si>
    <t>https://podminky.urs.cz/item/CS_URS_2021_02/998722103</t>
  </si>
  <si>
    <t>998722181</t>
  </si>
  <si>
    <t>Přesun hmot pro vnitřní vodovod stanovený z hmotnosti přesunovaného materiálu Příplatek k ceně za přesun prováděný bez použití mechanizace pro jakoukoliv výšku objektu</t>
  </si>
  <si>
    <t>-1784529397</t>
  </si>
  <si>
    <t>https://podminky.urs.cz/item/CS_URS_2021_02/998722181</t>
  </si>
  <si>
    <t>998722194</t>
  </si>
  <si>
    <t>Přesun hmot pro vnitřní vodovod stanovený z hmotnosti přesunovaného materiálu Příplatek k ceně za zvětšený přesun přes vymezenou největší dopravní vzdálenost do 1000 m</t>
  </si>
  <si>
    <t>-603146821</t>
  </si>
  <si>
    <t>https://podminky.urs.cz/item/CS_URS_2021_02/998722194</t>
  </si>
  <si>
    <t>998722199</t>
  </si>
  <si>
    <t>Přesun hmot pro vnitřní vodovod stanovený z hmotnosti přesunovaného materiálu Příplatek k ceně za zvětšený přesun přes vymezenou největší dopravní vzdálenost za každých dalších i započatých 1000 m</t>
  </si>
  <si>
    <t>-1129594258</t>
  </si>
  <si>
    <t>https://podminky.urs.cz/item/CS_URS_2021_02/998722199</t>
  </si>
  <si>
    <t>0,268*20 'Přepočtené koeficientem množství</t>
  </si>
  <si>
    <t>725</t>
  </si>
  <si>
    <t>Zdravotechnika - zařizovací předměty</t>
  </si>
  <si>
    <t>725110811</t>
  </si>
  <si>
    <t>Demontáž klozetů splachovacích s nádrží nebo tlakovým splachovačem</t>
  </si>
  <si>
    <t>337849199</t>
  </si>
  <si>
    <t>https://podminky.urs.cz/item/CS_URS_2021_02/725110811</t>
  </si>
  <si>
    <t>zařizovací předměty</t>
  </si>
  <si>
    <t>725112171</t>
  </si>
  <si>
    <t>Zařízení záchodů kombi klozety s hlubokým splachováním odpad vodorovný_x000D_
Včetně dodávky a montáže plastového prkýnka</t>
  </si>
  <si>
    <t>-2113472239</t>
  </si>
  <si>
    <t>https://podminky.urs.cz/item/CS_URS_2021_02/725112171</t>
  </si>
  <si>
    <t>725210821</t>
  </si>
  <si>
    <t>Demontáž umyvadel bez výtokových armatur umyvadel</t>
  </si>
  <si>
    <t>91654081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</si>
  <si>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</si>
  <si>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</si>
  <si>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</si>
  <si>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-1939676400</t>
  </si>
  <si>
    <t>https://podminky.urs.cz/item/CS_URS_2021_02/725211602</t>
  </si>
  <si>
    <t>725240811</t>
  </si>
  <si>
    <t>Demontáž sprchových kabin a vaniček bez výtokových armatur kabin</t>
  </si>
  <si>
    <t>907407622</t>
  </si>
  <si>
    <t>https://podminky.urs.cz/item/CS_URS_2021_02/725240811</t>
  </si>
  <si>
    <t>725240812</t>
  </si>
  <si>
    <t>Demontáž sprchových kabin a vaniček bez výtokových armatur vaniček</t>
  </si>
  <si>
    <t>-1576430000</t>
  </si>
  <si>
    <t>https://podminky.urs.cz/item/CS_URS_2021_02/725240812</t>
  </si>
  <si>
    <t>725241111</t>
  </si>
  <si>
    <t>Sprchové vaničky akrylátové čtvercové 800x800 mm</t>
  </si>
  <si>
    <t>-940843854</t>
  </si>
  <si>
    <t>https://podminky.urs.cz/item/CS_URS_2021_02/725241111</t>
  </si>
  <si>
    <t>725310823</t>
  </si>
  <si>
    <t>Demontáž dřezů jednodílných bez výtokových armatur vestavěných v kuchyňských sestavách</t>
  </si>
  <si>
    <t>-717329639</t>
  </si>
  <si>
    <t>https://podminky.urs.cz/item/CS_URS_2021_02/725310823</t>
  </si>
  <si>
    <t>725810811</t>
  </si>
  <si>
    <t>Demontáž výtokových ventilů nástěnných</t>
  </si>
  <si>
    <t>-481260280</t>
  </si>
  <si>
    <t>https://podminky.urs.cz/item/CS_URS_2021_02/725810811</t>
  </si>
  <si>
    <t>725813111</t>
  </si>
  <si>
    <t>Ventily rohové bez připojovací trubičky nebo flexi hadičky G 1/2"</t>
  </si>
  <si>
    <t>1319839887</t>
  </si>
  <si>
    <t>https://podminky.urs.cz/item/CS_URS_2021_02/725813111</t>
  </si>
  <si>
    <t>725813112</t>
  </si>
  <si>
    <t>Ventily rohové bez připojovací trubičky nebo flexi hadičky pračkové G 3/4"</t>
  </si>
  <si>
    <t>84647616</t>
  </si>
  <si>
    <t>https://podminky.urs.cz/item/CS_URS_2021_02/725813112</t>
  </si>
  <si>
    <t>725820801</t>
  </si>
  <si>
    <t>Demontáž baterií nástěnných do G 3/4</t>
  </si>
  <si>
    <t>-373865923</t>
  </si>
  <si>
    <t>https://podminky.urs.cz/item/CS_URS_2021_02/725820801</t>
  </si>
  <si>
    <t>9*3</t>
  </si>
  <si>
    <t>725821326</t>
  </si>
  <si>
    <t>Baterie dřezové stojánkové pákové s otáčivým ústím a délkou ramínka 265 mm</t>
  </si>
  <si>
    <t>CS ÚRS 2018 01</t>
  </si>
  <si>
    <t>245224881</t>
  </si>
  <si>
    <t>725822612</t>
  </si>
  <si>
    <t>Baterie umyvadlové stojánkové pákové s výpustí</t>
  </si>
  <si>
    <t>1055872540</t>
  </si>
  <si>
    <t>https://podminky.urs.cz/item/CS_URS_2021_02/725822612</t>
  </si>
  <si>
    <t>725840850</t>
  </si>
  <si>
    <t>Demontáž baterií sprchových diferenciálních do G 3/4 x 1</t>
  </si>
  <si>
    <t>64903215</t>
  </si>
  <si>
    <t>https://podminky.urs.cz/item/CS_URS_2021_02/725840850</t>
  </si>
  <si>
    <t>725840860</t>
  </si>
  <si>
    <t>Demontáž baterií sprchových diferenciálních sprchových ramen nebo sprch táhlových</t>
  </si>
  <si>
    <t>235902289</t>
  </si>
  <si>
    <t>https://podminky.urs.cz/item/CS_URS_2021_02/725840860</t>
  </si>
  <si>
    <t>725841311</t>
  </si>
  <si>
    <t>Baterie sprchové nástěnné pákové_x000D_
Včetně sprchového ramínka</t>
  </si>
  <si>
    <t>-1706476321</t>
  </si>
  <si>
    <t>https://podminky.urs.cz/item/CS_URS_2021_02/725841311</t>
  </si>
  <si>
    <t>725861102</t>
  </si>
  <si>
    <t>Zápachové uzávěrky zařizovacích předmětů pro umyvadla DN 40</t>
  </si>
  <si>
    <t>-785944264</t>
  </si>
  <si>
    <t>https://podminky.urs.cz/item/CS_URS_2021_02/725861102</t>
  </si>
  <si>
    <t>725862103</t>
  </si>
  <si>
    <t>Zápachové uzávěrky zařizovacích předmětů pro dřezy DN 40/50</t>
  </si>
  <si>
    <t>252361263</t>
  </si>
  <si>
    <t>https://podminky.urs.cz/item/CS_URS_2021_02/725862103</t>
  </si>
  <si>
    <t>725865312</t>
  </si>
  <si>
    <t>Zápachové uzávěrky zařizovacích předmětů pro vany sprchových koutů s kulovým kloubem na odtoku DN 40/50 a odpadním ventilem</t>
  </si>
  <si>
    <t>651966968</t>
  </si>
  <si>
    <t>https://podminky.urs.cz/item/CS_URS_2021_02/725865312</t>
  </si>
  <si>
    <t>721226521</t>
  </si>
  <si>
    <t>Zápachové uzávěrky nástěnné (PP) pro pračku a myčku DN 40</t>
  </si>
  <si>
    <t>1406711748</t>
  </si>
  <si>
    <t>https://podminky.urs.cz/item/CS_URS_2021_02/721226521</t>
  </si>
  <si>
    <t>998725103</t>
  </si>
  <si>
    <t>Přesun hmot pro zařizovací předměty stanovený z hmotnosti přesunovaného materiálu vodorovná dopravní vzdálenost do 50 m v objektech výšky přes 12 do 24 m</t>
  </si>
  <si>
    <t>-1681702340</t>
  </si>
  <si>
    <t>https://podminky.urs.cz/item/CS_URS_2021_02/998725103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</si>
  <si>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</si>
  <si>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</si>
  <si>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-2003590276</t>
  </si>
  <si>
    <t>https://podminky.urs.cz/item/CS_URS_2021_02/998725181</t>
  </si>
  <si>
    <t>998725194</t>
  </si>
  <si>
    <t>Přesun hmot pro zařizovací předměty stanovený z hmotnosti přesunovaného materiálu Příplatek k cenám za zvětšený přesun přes vymezenou největší dopravní vzdálenost do 1000 m</t>
  </si>
  <si>
    <t>581733695</t>
  </si>
  <si>
    <t>https://podminky.urs.cz/item/CS_URS_2021_02/998725194</t>
  </si>
  <si>
    <t>998725199</t>
  </si>
  <si>
    <t>Přesun hmot pro zařizovací předměty stanovený z hmotnosti přesunovaného materiálu Příplatek k cenám za zvětšený přesun přes vymezenou největší dopravní vzdálenost za každých dalších i započatých 1000 m</t>
  </si>
  <si>
    <t>-1328973184</t>
  </si>
  <si>
    <t>https://podminky.urs.cz/item/CS_URS_2021_02/998725199</t>
  </si>
  <si>
    <t>0,669*20 'Přepočtené koeficientem množství</t>
  </si>
  <si>
    <t>727</t>
  </si>
  <si>
    <t>Zdravotechnika - požární ochrana</t>
  </si>
  <si>
    <t>727121101</t>
  </si>
  <si>
    <t>Protipožární ochranné manžety plastového potrubí prostup stěnou tloušťky 100 mm požární odolnost EI 90 D 32</t>
  </si>
  <si>
    <t>-1160179397</t>
  </si>
  <si>
    <t>https://podminky.urs.cz/item/CS_URS_2021_02/727121101</t>
  </si>
  <si>
    <t>10*9</t>
  </si>
  <si>
    <t>727121107</t>
  </si>
  <si>
    <t>Protipožární ochranné manžety plastového potrubí prostup stěnou tloušťky 100 mm požární odolnost EI 90 D 110</t>
  </si>
  <si>
    <t>1839341861</t>
  </si>
  <si>
    <t>https://podminky.urs.cz/item/CS_URS_2021_02/727121107</t>
  </si>
  <si>
    <t>09 - Stoupačka 05 Elektroinstalace</t>
  </si>
  <si>
    <t xml:space="preserve">    741 - Elektroinstalace - silnoproud</t>
  </si>
  <si>
    <t>741</t>
  </si>
  <si>
    <t>Elektroinstalace - silnoproud</t>
  </si>
  <si>
    <t>741V1</t>
  </si>
  <si>
    <t>Elektroinstalace - viz samostatný soupis prací</t>
  </si>
  <si>
    <t>-306361170</t>
  </si>
  <si>
    <t>10 - Stoupačka 06 Stavební část</t>
  </si>
  <si>
    <t>2,6*(0,9+1,63)*4</t>
  </si>
  <si>
    <t>1*8</t>
  </si>
  <si>
    <t>1,48*1,63*4</t>
  </si>
  <si>
    <t>2,5*(1,48+1,48+1,63+1,63+1,6)*4-0,6*2*4</t>
  </si>
  <si>
    <t>8*4*0,1</t>
  </si>
  <si>
    <t>2,0*(1,48+1,48+1,63+1,63+1,6)*4-0,6*2*4</t>
  </si>
  <si>
    <t>0,5*(1,48+1,48+1,63+1,63+1,6)*4</t>
  </si>
  <si>
    <t>(2,0*(1,48+1,48+1,63+1,63+1,6)*4-0,6*2*4)*4</t>
  </si>
  <si>
    <t>1*8*4</t>
  </si>
  <si>
    <t>0,5*(1,48+1,48+1,63+1,63+1,6)*4*4</t>
  </si>
  <si>
    <t>1,73*1,63*4</t>
  </si>
  <si>
    <t>3,4*0,8*4</t>
  </si>
  <si>
    <t>4*2</t>
  </si>
  <si>
    <t>4*1,2</t>
  </si>
  <si>
    <t>8*4</t>
  </si>
  <si>
    <t>4*4</t>
  </si>
  <si>
    <t>20,373*19 'Přepočtené koeficientem množství</t>
  </si>
  <si>
    <t>12,418*3 'Přepočtené koeficientem množství</t>
  </si>
  <si>
    <t>0,131*20 'Přepočtené koeficientem množství</t>
  </si>
  <si>
    <t>1,094*20 'Přepočtené koeficientem množství</t>
  </si>
  <si>
    <t>4*0,6</t>
  </si>
  <si>
    <t>2,4*1,1 'Přepočtené koeficientem množství</t>
  </si>
  <si>
    <t>17,65*1,1 'Přepočtené koeficientem množství</t>
  </si>
  <si>
    <t>(1,48+1,48+1,63+1,63+1,6-0,6)*4</t>
  </si>
  <si>
    <t>0,507*19 'Přepočtené koeficientem množství</t>
  </si>
  <si>
    <t>2*(1,48+1,48+1,63+1,63+1,6-0,6)*4</t>
  </si>
  <si>
    <t>(0,6*1,9+1,6*0,5)*3</t>
  </si>
  <si>
    <t>2*4*4</t>
  </si>
  <si>
    <t>32*1,1 'Přepočtené koeficientem množství</t>
  </si>
  <si>
    <t>1,7*(1,48+1,48+1,63+1,63+1,6-0,6)*4</t>
  </si>
  <si>
    <t>71,58*1,1 'Přepočtené koeficientem množství</t>
  </si>
  <si>
    <t>71,58</t>
  </si>
  <si>
    <t>2*6*4</t>
  </si>
  <si>
    <t>1,502*19 'Přepočtené koeficientem množství</t>
  </si>
  <si>
    <t>4*5*0,2</t>
  </si>
  <si>
    <t>2,6*(1,73+1,73+1,63+1,63)*4</t>
  </si>
  <si>
    <t>2,6*(3,44+3,44+2,46+2,46)*4</t>
  </si>
  <si>
    <t>3,44*2,46*4</t>
  </si>
  <si>
    <t>0,5*(1,48+1,48+1,63+1,63+1,6-0,6)*4</t>
  </si>
  <si>
    <t>11 - Stoupačka 06 ZTI</t>
  </si>
  <si>
    <t>1,905*19 'Přepočtené koeficientem množství</t>
  </si>
  <si>
    <t>2*7</t>
  </si>
  <si>
    <t>4*6</t>
  </si>
  <si>
    <t>2+4+5</t>
  </si>
  <si>
    <t>4+4+5</t>
  </si>
  <si>
    <t>0,18*20 'Přepočtené koeficientem množství</t>
  </si>
  <si>
    <t>4*10+2*8</t>
  </si>
  <si>
    <t>15*4</t>
  </si>
  <si>
    <t>56/2</t>
  </si>
  <si>
    <t>60/2</t>
  </si>
  <si>
    <t>5*2</t>
  </si>
  <si>
    <t>0,145*20 'Přepočtené koeficientem množství</t>
  </si>
  <si>
    <t>4*3</t>
  </si>
  <si>
    <t>0,495*20 'Přepočtené koeficientem množství</t>
  </si>
  <si>
    <t>10*4</t>
  </si>
  <si>
    <t>12 - Stoupačka 06 Elektroinstalace</t>
  </si>
  <si>
    <t>13 - Stoupačka 07 Stavební část</t>
  </si>
  <si>
    <t>2,6*(0,9+1,63)*7</t>
  </si>
  <si>
    <t>1*5</t>
  </si>
  <si>
    <t>7*2</t>
  </si>
  <si>
    <t>1,48*1,63*7</t>
  </si>
  <si>
    <t>2,5*(1,48+1,48+1,63+1,63+1,6)*7-0,6*2*7</t>
  </si>
  <si>
    <t>8*7*0,1</t>
  </si>
  <si>
    <t>2,0*(1,48+1,48+1,63+1,63+1,6)*7-0,6*2*7</t>
  </si>
  <si>
    <t>0,5*(1,48+1,48+1,63+1,63+1,6)*7</t>
  </si>
  <si>
    <t>(2,0*(1,48+1,48+1,63+1,63+1,6)*7-0,6*2*9)*4</t>
  </si>
  <si>
    <t>0,5*(1,48+1,48+1,63+1,63+1,6)*7*4</t>
  </si>
  <si>
    <t>1,73*1,63*7</t>
  </si>
  <si>
    <t>3,4*0,8*7</t>
  </si>
  <si>
    <t>7*1,2</t>
  </si>
  <si>
    <t>8*7</t>
  </si>
  <si>
    <t>4*7</t>
  </si>
  <si>
    <t>30,525*19 'Přepočtené koeficientem množství</t>
  </si>
  <si>
    <t>17,215*3 'Přepočtené koeficientem množství</t>
  </si>
  <si>
    <t>úprava ÚT kopelen</t>
  </si>
  <si>
    <t>0,229*20 'Přepočtené koeficientem množství</t>
  </si>
  <si>
    <t>1,392*20 'Přepočtené koeficientem množství</t>
  </si>
  <si>
    <t>7*0,6</t>
  </si>
  <si>
    <t>4,2*1,1 'Přepočtené koeficientem množství</t>
  </si>
  <si>
    <t>21,887*1,1 'Přepočtené koeficientem množství</t>
  </si>
  <si>
    <t>(1,48+1,48+1,63+1,63+1,6-0,6)*7</t>
  </si>
  <si>
    <t>0,633*19 'Přepočtené koeficientem množství</t>
  </si>
  <si>
    <t>2*(1,48+1,48+1,63+1,63+1,6-0,6)*7</t>
  </si>
  <si>
    <t>(0,6*1,9+1,6*0,5)*5</t>
  </si>
  <si>
    <t>1,7*(1,48+1,48+1,63+1,63+1,6-0,6)*7</t>
  </si>
  <si>
    <t>115,78*1,1 'Přepočtené koeficientem množství</t>
  </si>
  <si>
    <t>115,78</t>
  </si>
  <si>
    <t>2*6*7</t>
  </si>
  <si>
    <t>2,426*19 'Přepočtené koeficientem množství</t>
  </si>
  <si>
    <t>7*5*0,2</t>
  </si>
  <si>
    <t>2,6*(1,73+1,73+1,63+1,63)*7</t>
  </si>
  <si>
    <t>2,6*(3,44+3,44+2,46+2,46)*7</t>
  </si>
  <si>
    <t>3,44*2,46*7</t>
  </si>
  <si>
    <t>0,5*(1,48+1,48+1,63+1,63+1,6-0,6)*7</t>
  </si>
  <si>
    <t>14 - Stoupačka 07 ZTI</t>
  </si>
  <si>
    <t>2,6*19 'Přepočtené koeficientem množství</t>
  </si>
  <si>
    <t>2*10</t>
  </si>
  <si>
    <t>7*6</t>
  </si>
  <si>
    <t>5*4</t>
  </si>
  <si>
    <t>3+7+8</t>
  </si>
  <si>
    <t>8+7+7+7</t>
  </si>
  <si>
    <t>0,185*20 'Přepočtené koeficientem množství</t>
  </si>
  <si>
    <t>7*10+2*5</t>
  </si>
  <si>
    <t>15*7</t>
  </si>
  <si>
    <t>80/2</t>
  </si>
  <si>
    <t>105/2</t>
  </si>
  <si>
    <t>0,219*20 'Přepočtené koeficientem množství</t>
  </si>
  <si>
    <t>7*3</t>
  </si>
  <si>
    <t>0,6*20 'Přepočtené koeficientem množství</t>
  </si>
  <si>
    <t>10*7</t>
  </si>
  <si>
    <t>15 - Stoupačka 07 Elektroinstalace</t>
  </si>
  <si>
    <t>20 -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</si>
  <si>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</si>
  <si>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</si>
  <si>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</si>
  <si>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</si>
  <si>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</si>
  <si>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</si>
  <si>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</si>
  <si>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013002000</t>
  </si>
  <si>
    <t>Projektové práce_x000D_
Dokumentace skutečného provedení stavby</t>
  </si>
  <si>
    <t>1024</t>
  </si>
  <si>
    <t>-753264778</t>
  </si>
  <si>
    <t>https://podminky.urs.cz/item/CS_URS_2022_01/013002000</t>
  </si>
  <si>
    <t>VRN3</t>
  </si>
  <si>
    <t>Zařízení staveniště</t>
  </si>
  <si>
    <t>032002000</t>
  </si>
  <si>
    <t>Zřízení vybavení staveniště</t>
  </si>
  <si>
    <t>1730885803</t>
  </si>
  <si>
    <t>https://podminky.urs.cz/item/CS_URS_2022_01/032002000</t>
  </si>
  <si>
    <t>032103000</t>
  </si>
  <si>
    <t>Náklady na stavební buňky</t>
  </si>
  <si>
    <t>949590915</t>
  </si>
  <si>
    <t>https://podminky.urs.cz/item/CS_URS_2022_01/032103000</t>
  </si>
  <si>
    <t>033103000</t>
  </si>
  <si>
    <t>Připojení energií</t>
  </si>
  <si>
    <t>737699107</t>
  </si>
  <si>
    <t>https://podminky.urs.cz/item/CS_URS_2022_01/033103000</t>
  </si>
  <si>
    <t>033203000</t>
  </si>
  <si>
    <t>Energie pro zařízení staveniště</t>
  </si>
  <si>
    <t>-1810675473</t>
  </si>
  <si>
    <t>https://podminky.urs.cz/item/CS_URS_2022_01/033203000</t>
  </si>
  <si>
    <t>035103001</t>
  </si>
  <si>
    <t>Pronájem ploch</t>
  </si>
  <si>
    <t>1703817464</t>
  </si>
  <si>
    <t>https://podminky.urs.cz/item/CS_URS_2022_01/035103001</t>
  </si>
  <si>
    <t>039103000</t>
  </si>
  <si>
    <t>Rozebrání, bourání a odvoz zařízení staveniště</t>
  </si>
  <si>
    <t>294994213</t>
  </si>
  <si>
    <t>https://podminky.urs.cz/item/CS_URS_2022_01/039103000</t>
  </si>
  <si>
    <t>039203000</t>
  </si>
  <si>
    <t>Úprava terénu po zrušení zařízení staveniště</t>
  </si>
  <si>
    <t>-1090133411</t>
  </si>
  <si>
    <t>https://podminky.urs.cz/item/CS_URS_2022_01/039203000</t>
  </si>
  <si>
    <t>VRN7</t>
  </si>
  <si>
    <t>Provozní vlivy</t>
  </si>
  <si>
    <t>071002000</t>
  </si>
  <si>
    <t>Provoz investora, třetích osob_x000D_
Příplatek za provádění prací za provozu</t>
  </si>
  <si>
    <t>-657851064</t>
  </si>
  <si>
    <t>https://podminky.urs.cz/item/CS_URS_2022_01/071002000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</si>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</sst>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39203000" TargetMode="External"/><Relationship Id="rId3" Type="http://schemas.openxmlformats.org/officeDocument/2006/relationships/hyperlink" Target="https://podminky.urs.cz/item/CS_URS_2022_01/032103000" TargetMode="External"/><Relationship Id="rId7" Type="http://schemas.openxmlformats.org/officeDocument/2006/relationships/hyperlink" Target="https://podminky.urs.cz/item/CS_URS_2022_01/039103000" TargetMode="External"/><Relationship Id="rId2" Type="http://schemas.openxmlformats.org/officeDocument/2006/relationships/hyperlink" Target="https://podminky.urs.cz/item/CS_URS_2022_01/032002000" TargetMode="External"/><Relationship Id="rId1" Type="http://schemas.openxmlformats.org/officeDocument/2006/relationships/hyperlink" Target="https://podminky.urs.cz/item/CS_URS_2022_01/013002000" TargetMode="External"/><Relationship Id="rId6" Type="http://schemas.openxmlformats.org/officeDocument/2006/relationships/hyperlink" Target="https://podminky.urs.cz/item/CS_URS_2022_01/035103001" TargetMode="External"/><Relationship Id="rId5" Type="http://schemas.openxmlformats.org/officeDocument/2006/relationships/hyperlink" Target="https://podminky.urs.cz/item/CS_URS_2022_01/033203000" TargetMode="External"/><Relationship Id="rId10" Type="http://schemas.openxmlformats.org/officeDocument/2006/relationships/drawing" Target="../drawings/drawing11.xml"/><Relationship Id="rId4" Type="http://schemas.openxmlformats.org/officeDocument/2006/relationships/hyperlink" Target="https://podminky.urs.cz/item/CS_URS_2022_01/033103000" TargetMode="External"/><Relationship Id="rId9" Type="http://schemas.openxmlformats.org/officeDocument/2006/relationships/hyperlink" Target="https://podminky.urs.cz/item/CS_URS_2022_01/071002000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978013191" TargetMode="External"/><Relationship Id="rId21" Type="http://schemas.openxmlformats.org/officeDocument/2006/relationships/hyperlink" Target="https://podminky.urs.cz/item/CS_URS_2022_01/968072455" TargetMode="External"/><Relationship Id="rId42" Type="http://schemas.openxmlformats.org/officeDocument/2006/relationships/hyperlink" Target="https://podminky.urs.cz/item/CS_URS_2022_01/998735199" TargetMode="External"/><Relationship Id="rId47" Type="http://schemas.openxmlformats.org/officeDocument/2006/relationships/hyperlink" Target="https://podminky.urs.cz/item/CS_URS_2022_01/998766181" TargetMode="External"/><Relationship Id="rId63" Type="http://schemas.openxmlformats.org/officeDocument/2006/relationships/hyperlink" Target="https://podminky.urs.cz/item/CS_URS_2022_01/998771103" TargetMode="External"/><Relationship Id="rId68" Type="http://schemas.openxmlformats.org/officeDocument/2006/relationships/hyperlink" Target="https://podminky.urs.cz/item/CS_URS_2022_01/781121011" TargetMode="External"/><Relationship Id="rId84" Type="http://schemas.openxmlformats.org/officeDocument/2006/relationships/hyperlink" Target="https://podminky.urs.cz/item/CS_URS_2022_01/784181101" TargetMode="External"/><Relationship Id="rId16" Type="http://schemas.openxmlformats.org/officeDocument/2006/relationships/hyperlink" Target="https://podminky.urs.cz/item/CS_URS_2022_01/642942111" TargetMode="External"/><Relationship Id="rId11" Type="http://schemas.openxmlformats.org/officeDocument/2006/relationships/hyperlink" Target="https://podminky.urs.cz/item/CS_URS_2022_01/612321191" TargetMode="External"/><Relationship Id="rId32" Type="http://schemas.openxmlformats.org/officeDocument/2006/relationships/hyperlink" Target="https://podminky.urs.cz/item/CS_URS_2022_01/998018011" TargetMode="External"/><Relationship Id="rId37" Type="http://schemas.openxmlformats.org/officeDocument/2006/relationships/hyperlink" Target="https://podminky.urs.cz/item/CS_URS_2022_01/735141111" TargetMode="External"/><Relationship Id="rId53" Type="http://schemas.openxmlformats.org/officeDocument/2006/relationships/hyperlink" Target="https://podminky.urs.cz/item/CS_URS_2022_01/998767194" TargetMode="External"/><Relationship Id="rId58" Type="http://schemas.openxmlformats.org/officeDocument/2006/relationships/hyperlink" Target="https://podminky.urs.cz/item/CS_URS_2022_01/771571810" TargetMode="External"/><Relationship Id="rId74" Type="http://schemas.openxmlformats.org/officeDocument/2006/relationships/hyperlink" Target="https://podminky.urs.cz/item/CS_URS_2022_01/781477112" TargetMode="External"/><Relationship Id="rId79" Type="http://schemas.openxmlformats.org/officeDocument/2006/relationships/hyperlink" Target="https://podminky.urs.cz/item/CS_URS_2022_01/998781199" TargetMode="External"/><Relationship Id="rId5" Type="http://schemas.openxmlformats.org/officeDocument/2006/relationships/hyperlink" Target="https://podminky.urs.cz/item/CS_URS_2022_01/612131101" TargetMode="External"/><Relationship Id="rId19" Type="http://schemas.openxmlformats.org/officeDocument/2006/relationships/hyperlink" Target="https://podminky.urs.cz/item/CS_URS_2022_01/962031132" TargetMode="External"/><Relationship Id="rId14" Type="http://schemas.openxmlformats.org/officeDocument/2006/relationships/hyperlink" Target="https://podminky.urs.cz/item/CS_URS_2022_01/619999041" TargetMode="External"/><Relationship Id="rId22" Type="http://schemas.openxmlformats.org/officeDocument/2006/relationships/hyperlink" Target="https://podminky.urs.cz/item/CS_URS_2022_01/973042461" TargetMode="External"/><Relationship Id="rId27" Type="http://schemas.openxmlformats.org/officeDocument/2006/relationships/hyperlink" Target="https://podminky.urs.cz/item/CS_URS_2022_01/997013217" TargetMode="External"/><Relationship Id="rId30" Type="http://schemas.openxmlformats.org/officeDocument/2006/relationships/hyperlink" Target="https://podminky.urs.cz/item/CS_URS_2022_01/997013631" TargetMode="External"/><Relationship Id="rId35" Type="http://schemas.openxmlformats.org/officeDocument/2006/relationships/hyperlink" Target="https://podminky.urs.cz/item/CS_URS_2022_01/734221531" TargetMode="External"/><Relationship Id="rId43" Type="http://schemas.openxmlformats.org/officeDocument/2006/relationships/hyperlink" Target="https://podminky.urs.cz/item/CS_URS_2022_01/751398824" TargetMode="External"/><Relationship Id="rId48" Type="http://schemas.openxmlformats.org/officeDocument/2006/relationships/hyperlink" Target="https://podminky.urs.cz/item/CS_URS_2022_01/998766194" TargetMode="External"/><Relationship Id="rId56" Type="http://schemas.openxmlformats.org/officeDocument/2006/relationships/hyperlink" Target="https://podminky.urs.cz/item/CS_URS_2022_01/771121011" TargetMode="External"/><Relationship Id="rId64" Type="http://schemas.openxmlformats.org/officeDocument/2006/relationships/hyperlink" Target="https://podminky.urs.cz/item/CS_URS_2022_01/998771181" TargetMode="External"/><Relationship Id="rId69" Type="http://schemas.openxmlformats.org/officeDocument/2006/relationships/hyperlink" Target="https://podminky.urs.cz/item/CS_URS_2022_01/781131112" TargetMode="External"/><Relationship Id="rId77" Type="http://schemas.openxmlformats.org/officeDocument/2006/relationships/hyperlink" Target="https://podminky.urs.cz/item/CS_URS_2022_01/998781181" TargetMode="External"/><Relationship Id="rId8" Type="http://schemas.openxmlformats.org/officeDocument/2006/relationships/hyperlink" Target="https://podminky.urs.cz/item/CS_URS_2022_01/612142001" TargetMode="External"/><Relationship Id="rId51" Type="http://schemas.openxmlformats.org/officeDocument/2006/relationships/hyperlink" Target="https://podminky.urs.cz/item/CS_URS_2022_01/998767103" TargetMode="External"/><Relationship Id="rId72" Type="http://schemas.openxmlformats.org/officeDocument/2006/relationships/hyperlink" Target="https://podminky.urs.cz/item/CS_URS_2022_01/781474112" TargetMode="External"/><Relationship Id="rId80" Type="http://schemas.openxmlformats.org/officeDocument/2006/relationships/hyperlink" Target="https://podminky.urs.cz/item/CS_URS_2022_01/783324101" TargetMode="External"/><Relationship Id="rId85" Type="http://schemas.openxmlformats.org/officeDocument/2006/relationships/hyperlink" Target="https://podminky.urs.cz/item/CS_URS_2022_01/784211101" TargetMode="External"/><Relationship Id="rId3" Type="http://schemas.openxmlformats.org/officeDocument/2006/relationships/hyperlink" Target="https://podminky.urs.cz/item/CS_URS_2022_01/611131101" TargetMode="External"/><Relationship Id="rId12" Type="http://schemas.openxmlformats.org/officeDocument/2006/relationships/hyperlink" Target="https://podminky.urs.cz/item/CS_URS_2022_01/612325225" TargetMode="External"/><Relationship Id="rId17" Type="http://schemas.openxmlformats.org/officeDocument/2006/relationships/hyperlink" Target="https://podminky.urs.cz/item/CS_URS_2022_01/949101111" TargetMode="External"/><Relationship Id="rId25" Type="http://schemas.openxmlformats.org/officeDocument/2006/relationships/hyperlink" Target="https://podminky.urs.cz/item/CS_URS_2022_01/978011191" TargetMode="External"/><Relationship Id="rId33" Type="http://schemas.openxmlformats.org/officeDocument/2006/relationships/hyperlink" Target="https://podminky.urs.cz/item/CS_URS_2022_01/998011018" TargetMode="External"/><Relationship Id="rId38" Type="http://schemas.openxmlformats.org/officeDocument/2006/relationships/hyperlink" Target="https://podminky.urs.cz/item/CS_URS_2022_01/735161811" TargetMode="External"/><Relationship Id="rId46" Type="http://schemas.openxmlformats.org/officeDocument/2006/relationships/hyperlink" Target="https://podminky.urs.cz/item/CS_URS_2022_01/998766103" TargetMode="External"/><Relationship Id="rId59" Type="http://schemas.openxmlformats.org/officeDocument/2006/relationships/hyperlink" Target="https://podminky.urs.cz/item/CS_URS_2022_01/771574113" TargetMode="External"/><Relationship Id="rId67" Type="http://schemas.openxmlformats.org/officeDocument/2006/relationships/hyperlink" Target="https://podminky.urs.cz/item/CS_URS_2022_01/781111011" TargetMode="External"/><Relationship Id="rId20" Type="http://schemas.openxmlformats.org/officeDocument/2006/relationships/hyperlink" Target="https://podminky.urs.cz/item/CS_URS_2022_01/965045112" TargetMode="External"/><Relationship Id="rId41" Type="http://schemas.openxmlformats.org/officeDocument/2006/relationships/hyperlink" Target="https://podminky.urs.cz/item/CS_URS_2022_01/998735194" TargetMode="External"/><Relationship Id="rId54" Type="http://schemas.openxmlformats.org/officeDocument/2006/relationships/hyperlink" Target="https://podminky.urs.cz/item/CS_URS_2022_01/998767199" TargetMode="External"/><Relationship Id="rId62" Type="http://schemas.openxmlformats.org/officeDocument/2006/relationships/hyperlink" Target="https://podminky.urs.cz/item/CS_URS_2022_01/771591264" TargetMode="External"/><Relationship Id="rId70" Type="http://schemas.openxmlformats.org/officeDocument/2006/relationships/hyperlink" Target="https://podminky.urs.cz/item/CS_URS_2022_01/781161021" TargetMode="External"/><Relationship Id="rId75" Type="http://schemas.openxmlformats.org/officeDocument/2006/relationships/hyperlink" Target="https://podminky.urs.cz/item/CS_URS_2022_01/781495115" TargetMode="External"/><Relationship Id="rId83" Type="http://schemas.openxmlformats.org/officeDocument/2006/relationships/hyperlink" Target="https://podminky.urs.cz/item/CS_URS_2022_01/784121001" TargetMode="External"/><Relationship Id="rId1" Type="http://schemas.openxmlformats.org/officeDocument/2006/relationships/hyperlink" Target="https://podminky.urs.cz/item/CS_URS_2022_01/342272215" TargetMode="External"/><Relationship Id="rId6" Type="http://schemas.openxmlformats.org/officeDocument/2006/relationships/hyperlink" Target="https://podminky.urs.cz/item/CS_URS_2022_01/612131121" TargetMode="External"/><Relationship Id="rId15" Type="http://schemas.openxmlformats.org/officeDocument/2006/relationships/hyperlink" Target="https://podminky.urs.cz/item/CS_URS_2022_01/632450124" TargetMode="External"/><Relationship Id="rId23" Type="http://schemas.openxmlformats.org/officeDocument/2006/relationships/hyperlink" Target="https://podminky.urs.cz/item/CS_URS_2022_01/974031133" TargetMode="External"/><Relationship Id="rId28" Type="http://schemas.openxmlformats.org/officeDocument/2006/relationships/hyperlink" Target="https://podminky.urs.cz/item/CS_URS_2022_01/997013501" TargetMode="External"/><Relationship Id="rId36" Type="http://schemas.openxmlformats.org/officeDocument/2006/relationships/hyperlink" Target="https://podminky.urs.cz/item/CS_URS_2022_01/734222811" TargetMode="External"/><Relationship Id="rId49" Type="http://schemas.openxmlformats.org/officeDocument/2006/relationships/hyperlink" Target="https://podminky.urs.cz/item/CS_URS_2022_01/998766199" TargetMode="External"/><Relationship Id="rId57" Type="http://schemas.openxmlformats.org/officeDocument/2006/relationships/hyperlink" Target="https://podminky.urs.cz/item/CS_URS_2022_01/771161021" TargetMode="External"/><Relationship Id="rId10" Type="http://schemas.openxmlformats.org/officeDocument/2006/relationships/hyperlink" Target="https://podminky.urs.cz/item/CS_URS_2022_01/612321141" TargetMode="External"/><Relationship Id="rId31" Type="http://schemas.openxmlformats.org/officeDocument/2006/relationships/hyperlink" Target="https://podminky.urs.cz/item/CS_URS_2022_01/998018003" TargetMode="External"/><Relationship Id="rId44" Type="http://schemas.openxmlformats.org/officeDocument/2006/relationships/hyperlink" Target="https://podminky.urs.cz/item/CS_URS_2022_01/766660001" TargetMode="External"/><Relationship Id="rId52" Type="http://schemas.openxmlformats.org/officeDocument/2006/relationships/hyperlink" Target="https://podminky.urs.cz/item/CS_URS_2022_01/998767181" TargetMode="External"/><Relationship Id="rId60" Type="http://schemas.openxmlformats.org/officeDocument/2006/relationships/hyperlink" Target="https://podminky.urs.cz/item/CS_URS_2022_01/771591112" TargetMode="External"/><Relationship Id="rId65" Type="http://schemas.openxmlformats.org/officeDocument/2006/relationships/hyperlink" Target="https://podminky.urs.cz/item/CS_URS_2022_01/998771194" TargetMode="External"/><Relationship Id="rId73" Type="http://schemas.openxmlformats.org/officeDocument/2006/relationships/hyperlink" Target="https://podminky.urs.cz/item/CS_URS_2022_01/781477111" TargetMode="External"/><Relationship Id="rId78" Type="http://schemas.openxmlformats.org/officeDocument/2006/relationships/hyperlink" Target="https://podminky.urs.cz/item/CS_URS_2022_01/998781194" TargetMode="External"/><Relationship Id="rId81" Type="http://schemas.openxmlformats.org/officeDocument/2006/relationships/hyperlink" Target="https://podminky.urs.cz/item/CS_URS_2022_01/783327101" TargetMode="External"/><Relationship Id="rId86" Type="http://schemas.openxmlformats.org/officeDocument/2006/relationships/drawing" Target="../drawings/drawing2.xml"/><Relationship Id="rId4" Type="http://schemas.openxmlformats.org/officeDocument/2006/relationships/hyperlink" Target="https://podminky.urs.cz/item/CS_URS_2022_01/611321141" TargetMode="External"/><Relationship Id="rId9" Type="http://schemas.openxmlformats.org/officeDocument/2006/relationships/hyperlink" Target="https://podminky.urs.cz/item/CS_URS_2022_01/612321121" TargetMode="External"/><Relationship Id="rId13" Type="http://schemas.openxmlformats.org/officeDocument/2006/relationships/hyperlink" Target="https://podminky.urs.cz/item/CS_URS_2022_01/619991011" TargetMode="External"/><Relationship Id="rId18" Type="http://schemas.openxmlformats.org/officeDocument/2006/relationships/hyperlink" Target="https://podminky.urs.cz/item/CS_URS_2022_01/952901111" TargetMode="External"/><Relationship Id="rId39" Type="http://schemas.openxmlformats.org/officeDocument/2006/relationships/hyperlink" Target="https://podminky.urs.cz/item/CS_URS_2022_01/998735103" TargetMode="External"/><Relationship Id="rId34" Type="http://schemas.openxmlformats.org/officeDocument/2006/relationships/hyperlink" Target="https://podminky.urs.cz/item/CS_URS_2022_01/998011019" TargetMode="External"/><Relationship Id="rId50" Type="http://schemas.openxmlformats.org/officeDocument/2006/relationships/hyperlink" Target="https://podminky.urs.cz/item/CS_URS_2022_01/767646401" TargetMode="External"/><Relationship Id="rId55" Type="http://schemas.openxmlformats.org/officeDocument/2006/relationships/hyperlink" Target="https://podminky.urs.cz/item/CS_URS_2022_01/771111011" TargetMode="External"/><Relationship Id="rId76" Type="http://schemas.openxmlformats.org/officeDocument/2006/relationships/hyperlink" Target="https://podminky.urs.cz/item/CS_URS_2022_01/998781103" TargetMode="External"/><Relationship Id="rId7" Type="http://schemas.openxmlformats.org/officeDocument/2006/relationships/hyperlink" Target="https://podminky.urs.cz/item/CS_URS_2022_01/612135101" TargetMode="External"/><Relationship Id="rId71" Type="http://schemas.openxmlformats.org/officeDocument/2006/relationships/hyperlink" Target="https://podminky.urs.cz/item/CS_URS_2022_01/781471810" TargetMode="External"/><Relationship Id="rId2" Type="http://schemas.openxmlformats.org/officeDocument/2006/relationships/hyperlink" Target="https://podminky.urs.cz/item/CS_URS_2022_01/411388531" TargetMode="External"/><Relationship Id="rId29" Type="http://schemas.openxmlformats.org/officeDocument/2006/relationships/hyperlink" Target="https://podminky.urs.cz/item/CS_URS_2022_01/997013509" TargetMode="External"/><Relationship Id="rId24" Type="http://schemas.openxmlformats.org/officeDocument/2006/relationships/hyperlink" Target="https://podminky.urs.cz/item/CS_URS_2022_01/974042533" TargetMode="External"/><Relationship Id="rId40" Type="http://schemas.openxmlformats.org/officeDocument/2006/relationships/hyperlink" Target="https://podminky.urs.cz/item/CS_URS_2022_01/998735181" TargetMode="External"/><Relationship Id="rId45" Type="http://schemas.openxmlformats.org/officeDocument/2006/relationships/hyperlink" Target="https://podminky.urs.cz/item/CS_URS_2022_01/766691914" TargetMode="External"/><Relationship Id="rId66" Type="http://schemas.openxmlformats.org/officeDocument/2006/relationships/hyperlink" Target="https://podminky.urs.cz/item/CS_URS_2022_01/998771199" TargetMode="External"/><Relationship Id="rId61" Type="http://schemas.openxmlformats.org/officeDocument/2006/relationships/hyperlink" Target="https://podminky.urs.cz/item/CS_URS_2022_01/771591115" TargetMode="External"/><Relationship Id="rId82" Type="http://schemas.openxmlformats.org/officeDocument/2006/relationships/hyperlink" Target="https://podminky.urs.cz/item/CS_URS_2022_01/7841110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94109" TargetMode="External"/><Relationship Id="rId18" Type="http://schemas.openxmlformats.org/officeDocument/2006/relationships/hyperlink" Target="https://podminky.urs.cz/item/CS_URS_2021_02/998721194" TargetMode="External"/><Relationship Id="rId26" Type="http://schemas.openxmlformats.org/officeDocument/2006/relationships/hyperlink" Target="https://podminky.urs.cz/item/CS_URS_2021_02/722181251" TargetMode="External"/><Relationship Id="rId39" Type="http://schemas.openxmlformats.org/officeDocument/2006/relationships/hyperlink" Target="https://podminky.urs.cz/item/CS_URS_2021_02/725211602" TargetMode="External"/><Relationship Id="rId21" Type="http://schemas.openxmlformats.org/officeDocument/2006/relationships/hyperlink" Target="https://podminky.urs.cz/item/CS_URS_2021_02/722176112" TargetMode="External"/><Relationship Id="rId34" Type="http://schemas.openxmlformats.org/officeDocument/2006/relationships/hyperlink" Target="https://podminky.urs.cz/item/CS_URS_2021_02/998722194" TargetMode="External"/><Relationship Id="rId42" Type="http://schemas.openxmlformats.org/officeDocument/2006/relationships/hyperlink" Target="https://podminky.urs.cz/item/CS_URS_2021_02/725241111" TargetMode="External"/><Relationship Id="rId47" Type="http://schemas.openxmlformats.org/officeDocument/2006/relationships/hyperlink" Target="https://podminky.urs.cz/item/CS_URS_2021_02/725820801" TargetMode="External"/><Relationship Id="rId50" Type="http://schemas.openxmlformats.org/officeDocument/2006/relationships/hyperlink" Target="https://podminky.urs.cz/item/CS_URS_2021_02/725840860" TargetMode="External"/><Relationship Id="rId55" Type="http://schemas.openxmlformats.org/officeDocument/2006/relationships/hyperlink" Target="https://podminky.urs.cz/item/CS_URS_2021_02/721226521" TargetMode="External"/><Relationship Id="rId7" Type="http://schemas.openxmlformats.org/officeDocument/2006/relationships/hyperlink" Target="https://podminky.urs.cz/item/CS_URS_2021_02/721174042" TargetMode="External"/><Relationship Id="rId2" Type="http://schemas.openxmlformats.org/officeDocument/2006/relationships/hyperlink" Target="https://podminky.urs.cz/item/CS_URS_2021_02/997013501" TargetMode="External"/><Relationship Id="rId16" Type="http://schemas.openxmlformats.org/officeDocument/2006/relationships/hyperlink" Target="https://podminky.urs.cz/item/CS_URS_2021_02/998721103" TargetMode="External"/><Relationship Id="rId29" Type="http://schemas.openxmlformats.org/officeDocument/2006/relationships/hyperlink" Target="https://podminky.urs.cz/item/CS_URS_2021_02/722220121" TargetMode="External"/><Relationship Id="rId11" Type="http://schemas.openxmlformats.org/officeDocument/2006/relationships/hyperlink" Target="https://podminky.urs.cz/item/CS_URS_2021_02/721194104" TargetMode="External"/><Relationship Id="rId24" Type="http://schemas.openxmlformats.org/officeDocument/2006/relationships/hyperlink" Target="https://podminky.urs.cz/item/CS_URS_2021_02/722181221" TargetMode="External"/><Relationship Id="rId32" Type="http://schemas.openxmlformats.org/officeDocument/2006/relationships/hyperlink" Target="https://podminky.urs.cz/item/CS_URS_2021_02/998722103" TargetMode="External"/><Relationship Id="rId37" Type="http://schemas.openxmlformats.org/officeDocument/2006/relationships/hyperlink" Target="https://podminky.urs.cz/item/CS_URS_2021_02/725112171" TargetMode="External"/><Relationship Id="rId40" Type="http://schemas.openxmlformats.org/officeDocument/2006/relationships/hyperlink" Target="https://podminky.urs.cz/item/CS_URS_2021_02/725240811" TargetMode="External"/><Relationship Id="rId45" Type="http://schemas.openxmlformats.org/officeDocument/2006/relationships/hyperlink" Target="https://podminky.urs.cz/item/CS_URS_2021_02/725813111" TargetMode="External"/><Relationship Id="rId53" Type="http://schemas.openxmlformats.org/officeDocument/2006/relationships/hyperlink" Target="https://podminky.urs.cz/item/CS_URS_2021_02/725862103" TargetMode="External"/><Relationship Id="rId58" Type="http://schemas.openxmlformats.org/officeDocument/2006/relationships/hyperlink" Target="https://podminky.urs.cz/item/CS_URS_2021_02/998725194" TargetMode="External"/><Relationship Id="rId5" Type="http://schemas.openxmlformats.org/officeDocument/2006/relationships/hyperlink" Target="https://podminky.urs.cz/item/CS_URS_2021_02/721140802" TargetMode="External"/><Relationship Id="rId61" Type="http://schemas.openxmlformats.org/officeDocument/2006/relationships/hyperlink" Target="https://podminky.urs.cz/item/CS_URS_2021_02/727121107" TargetMode="External"/><Relationship Id="rId19" Type="http://schemas.openxmlformats.org/officeDocument/2006/relationships/hyperlink" Target="https://podminky.urs.cz/item/CS_URS_2021_02/998721199" TargetMode="External"/><Relationship Id="rId14" Type="http://schemas.openxmlformats.org/officeDocument/2006/relationships/hyperlink" Target="https://podminky.urs.cz/item/CS_URS_2021_02/721220801" TargetMode="External"/><Relationship Id="rId22" Type="http://schemas.openxmlformats.org/officeDocument/2006/relationships/hyperlink" Target="https://podminky.urs.cz/item/CS_URS_2021_02/722176113" TargetMode="External"/><Relationship Id="rId27" Type="http://schemas.openxmlformats.org/officeDocument/2006/relationships/hyperlink" Target="https://podminky.urs.cz/item/CS_URS_2021_02/722181252" TargetMode="External"/><Relationship Id="rId30" Type="http://schemas.openxmlformats.org/officeDocument/2006/relationships/hyperlink" Target="https://podminky.urs.cz/item/CS_URS_2021_02/722240123" TargetMode="External"/><Relationship Id="rId35" Type="http://schemas.openxmlformats.org/officeDocument/2006/relationships/hyperlink" Target="https://podminky.urs.cz/item/CS_URS_2021_02/998722199" TargetMode="External"/><Relationship Id="rId43" Type="http://schemas.openxmlformats.org/officeDocument/2006/relationships/hyperlink" Target="https://podminky.urs.cz/item/CS_URS_2021_02/725310823" TargetMode="External"/><Relationship Id="rId48" Type="http://schemas.openxmlformats.org/officeDocument/2006/relationships/hyperlink" Target="https://podminky.urs.cz/item/CS_URS_2021_02/725822612" TargetMode="External"/><Relationship Id="rId56" Type="http://schemas.openxmlformats.org/officeDocument/2006/relationships/hyperlink" Target="https://podminky.urs.cz/item/CS_URS_2021_02/998725103" TargetMode="External"/><Relationship Id="rId8" Type="http://schemas.openxmlformats.org/officeDocument/2006/relationships/hyperlink" Target="https://podminky.urs.cz/item/CS_URS_2021_02/721174043" TargetMode="External"/><Relationship Id="rId51" Type="http://schemas.openxmlformats.org/officeDocument/2006/relationships/hyperlink" Target="https://podminky.urs.cz/item/CS_URS_2021_02/725841311" TargetMode="External"/><Relationship Id="rId3" Type="http://schemas.openxmlformats.org/officeDocument/2006/relationships/hyperlink" Target="https://podminky.urs.cz/item/CS_URS_2021_02/997013509" TargetMode="External"/><Relationship Id="rId12" Type="http://schemas.openxmlformats.org/officeDocument/2006/relationships/hyperlink" Target="https://podminky.urs.cz/item/CS_URS_2021_02/721194105" TargetMode="External"/><Relationship Id="rId17" Type="http://schemas.openxmlformats.org/officeDocument/2006/relationships/hyperlink" Target="https://podminky.urs.cz/item/CS_URS_2021_02/998721181" TargetMode="External"/><Relationship Id="rId25" Type="http://schemas.openxmlformats.org/officeDocument/2006/relationships/hyperlink" Target="https://podminky.urs.cz/item/CS_URS_2021_02/722181222" TargetMode="External"/><Relationship Id="rId33" Type="http://schemas.openxmlformats.org/officeDocument/2006/relationships/hyperlink" Target="https://podminky.urs.cz/item/CS_URS_2021_02/998722181" TargetMode="External"/><Relationship Id="rId38" Type="http://schemas.openxmlformats.org/officeDocument/2006/relationships/hyperlink" Target="https://podminky.urs.cz/item/CS_URS_2021_02/725210821" TargetMode="External"/><Relationship Id="rId46" Type="http://schemas.openxmlformats.org/officeDocument/2006/relationships/hyperlink" Target="https://podminky.urs.cz/item/CS_URS_2021_02/725813112" TargetMode="External"/><Relationship Id="rId59" Type="http://schemas.openxmlformats.org/officeDocument/2006/relationships/hyperlink" Target="https://podminky.urs.cz/item/CS_URS_2021_02/998725199" TargetMode="External"/><Relationship Id="rId20" Type="http://schemas.openxmlformats.org/officeDocument/2006/relationships/hyperlink" Target="https://podminky.urs.cz/item/CS_URS_2021_02/722130801" TargetMode="External"/><Relationship Id="rId41" Type="http://schemas.openxmlformats.org/officeDocument/2006/relationships/hyperlink" Target="https://podminky.urs.cz/item/CS_URS_2021_02/725240812" TargetMode="External"/><Relationship Id="rId54" Type="http://schemas.openxmlformats.org/officeDocument/2006/relationships/hyperlink" Target="https://podminky.urs.cz/item/CS_URS_2021_02/725865312" TargetMode="External"/><Relationship Id="rId62" Type="http://schemas.openxmlformats.org/officeDocument/2006/relationships/drawing" Target="../drawings/drawing3.xml"/><Relationship Id="rId1" Type="http://schemas.openxmlformats.org/officeDocument/2006/relationships/hyperlink" Target="https://podminky.urs.cz/item/CS_URS_2021_02/997013217" TargetMode="External"/><Relationship Id="rId6" Type="http://schemas.openxmlformats.org/officeDocument/2006/relationships/hyperlink" Target="https://podminky.urs.cz/item/CS_URS_2021_02/721140806" TargetMode="External"/><Relationship Id="rId15" Type="http://schemas.openxmlformats.org/officeDocument/2006/relationships/hyperlink" Target="https://podminky.urs.cz/item/CS_URS_2021_02/721290111" TargetMode="External"/><Relationship Id="rId23" Type="http://schemas.openxmlformats.org/officeDocument/2006/relationships/hyperlink" Target="https://podminky.urs.cz/item/CS_URS_2021_02/722179192" TargetMode="External"/><Relationship Id="rId28" Type="http://schemas.openxmlformats.org/officeDocument/2006/relationships/hyperlink" Target="https://podminky.urs.cz/item/CS_URS_2021_02/722220111" TargetMode="External"/><Relationship Id="rId36" Type="http://schemas.openxmlformats.org/officeDocument/2006/relationships/hyperlink" Target="https://podminky.urs.cz/item/CS_URS_2021_02/725110811" TargetMode="External"/><Relationship Id="rId49" Type="http://schemas.openxmlformats.org/officeDocument/2006/relationships/hyperlink" Target="https://podminky.urs.cz/item/CS_URS_2021_02/725840850" TargetMode="External"/><Relationship Id="rId57" Type="http://schemas.openxmlformats.org/officeDocument/2006/relationships/hyperlink" Target="https://podminky.urs.cz/item/CS_URS_2021_02/998725181" TargetMode="External"/><Relationship Id="rId10" Type="http://schemas.openxmlformats.org/officeDocument/2006/relationships/hyperlink" Target="https://podminky.urs.cz/item/CS_URS_2021_02/721175013" TargetMode="External"/><Relationship Id="rId31" Type="http://schemas.openxmlformats.org/officeDocument/2006/relationships/hyperlink" Target="https://podminky.urs.cz/item/CS_URS_2021_02/722290234" TargetMode="External"/><Relationship Id="rId44" Type="http://schemas.openxmlformats.org/officeDocument/2006/relationships/hyperlink" Target="https://podminky.urs.cz/item/CS_URS_2021_02/725810811" TargetMode="External"/><Relationship Id="rId52" Type="http://schemas.openxmlformats.org/officeDocument/2006/relationships/hyperlink" Target="https://podminky.urs.cz/item/CS_URS_2021_02/725861102" TargetMode="External"/><Relationship Id="rId60" Type="http://schemas.openxmlformats.org/officeDocument/2006/relationships/hyperlink" Target="https://podminky.urs.cz/item/CS_URS_2021_02/727121101" TargetMode="External"/><Relationship Id="rId4" Type="http://schemas.openxmlformats.org/officeDocument/2006/relationships/hyperlink" Target="https://podminky.urs.cz/item/CS_URS_2021_02/997013631" TargetMode="External"/><Relationship Id="rId9" Type="http://schemas.openxmlformats.org/officeDocument/2006/relationships/hyperlink" Target="https://podminky.urs.cz/item/CS_URS_2021_02/72117404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978013191" TargetMode="External"/><Relationship Id="rId21" Type="http://schemas.openxmlformats.org/officeDocument/2006/relationships/hyperlink" Target="https://podminky.urs.cz/item/CS_URS_2022_01/968072455" TargetMode="External"/><Relationship Id="rId42" Type="http://schemas.openxmlformats.org/officeDocument/2006/relationships/hyperlink" Target="https://podminky.urs.cz/item/CS_URS_2022_01/998735199" TargetMode="External"/><Relationship Id="rId47" Type="http://schemas.openxmlformats.org/officeDocument/2006/relationships/hyperlink" Target="https://podminky.urs.cz/item/CS_URS_2022_01/998766181" TargetMode="External"/><Relationship Id="rId63" Type="http://schemas.openxmlformats.org/officeDocument/2006/relationships/hyperlink" Target="https://podminky.urs.cz/item/CS_URS_2022_01/998771103" TargetMode="External"/><Relationship Id="rId68" Type="http://schemas.openxmlformats.org/officeDocument/2006/relationships/hyperlink" Target="https://podminky.urs.cz/item/CS_URS_2022_01/781121011" TargetMode="External"/><Relationship Id="rId84" Type="http://schemas.openxmlformats.org/officeDocument/2006/relationships/hyperlink" Target="https://podminky.urs.cz/item/CS_URS_2022_01/784181101" TargetMode="External"/><Relationship Id="rId16" Type="http://schemas.openxmlformats.org/officeDocument/2006/relationships/hyperlink" Target="https://podminky.urs.cz/item/CS_URS_2022_01/642942111" TargetMode="External"/><Relationship Id="rId11" Type="http://schemas.openxmlformats.org/officeDocument/2006/relationships/hyperlink" Target="https://podminky.urs.cz/item/CS_URS_2022_01/612321191" TargetMode="External"/><Relationship Id="rId32" Type="http://schemas.openxmlformats.org/officeDocument/2006/relationships/hyperlink" Target="https://podminky.urs.cz/item/CS_URS_2022_01/998018011" TargetMode="External"/><Relationship Id="rId37" Type="http://schemas.openxmlformats.org/officeDocument/2006/relationships/hyperlink" Target="https://podminky.urs.cz/item/CS_URS_2022_01/735141111" TargetMode="External"/><Relationship Id="rId53" Type="http://schemas.openxmlformats.org/officeDocument/2006/relationships/hyperlink" Target="https://podminky.urs.cz/item/CS_URS_2022_01/998767194" TargetMode="External"/><Relationship Id="rId58" Type="http://schemas.openxmlformats.org/officeDocument/2006/relationships/hyperlink" Target="https://podminky.urs.cz/item/CS_URS_2022_01/771571810" TargetMode="External"/><Relationship Id="rId74" Type="http://schemas.openxmlformats.org/officeDocument/2006/relationships/hyperlink" Target="https://podminky.urs.cz/item/CS_URS_2022_01/781477112" TargetMode="External"/><Relationship Id="rId79" Type="http://schemas.openxmlformats.org/officeDocument/2006/relationships/hyperlink" Target="https://podminky.urs.cz/item/CS_URS_2022_01/998781199" TargetMode="External"/><Relationship Id="rId5" Type="http://schemas.openxmlformats.org/officeDocument/2006/relationships/hyperlink" Target="https://podminky.urs.cz/item/CS_URS_2022_01/612131101" TargetMode="External"/><Relationship Id="rId19" Type="http://schemas.openxmlformats.org/officeDocument/2006/relationships/hyperlink" Target="https://podminky.urs.cz/item/CS_URS_2022_01/962031132" TargetMode="External"/><Relationship Id="rId14" Type="http://schemas.openxmlformats.org/officeDocument/2006/relationships/hyperlink" Target="https://podminky.urs.cz/item/CS_URS_2022_01/619999041" TargetMode="External"/><Relationship Id="rId22" Type="http://schemas.openxmlformats.org/officeDocument/2006/relationships/hyperlink" Target="https://podminky.urs.cz/item/CS_URS_2022_01/973042461" TargetMode="External"/><Relationship Id="rId27" Type="http://schemas.openxmlformats.org/officeDocument/2006/relationships/hyperlink" Target="https://podminky.urs.cz/item/CS_URS_2022_01/997013217" TargetMode="External"/><Relationship Id="rId30" Type="http://schemas.openxmlformats.org/officeDocument/2006/relationships/hyperlink" Target="https://podminky.urs.cz/item/CS_URS_2022_01/997013631" TargetMode="External"/><Relationship Id="rId35" Type="http://schemas.openxmlformats.org/officeDocument/2006/relationships/hyperlink" Target="https://podminky.urs.cz/item/CS_URS_2022_01/734221531" TargetMode="External"/><Relationship Id="rId43" Type="http://schemas.openxmlformats.org/officeDocument/2006/relationships/hyperlink" Target="https://podminky.urs.cz/item/CS_URS_2022_01/751398824" TargetMode="External"/><Relationship Id="rId48" Type="http://schemas.openxmlformats.org/officeDocument/2006/relationships/hyperlink" Target="https://podminky.urs.cz/item/CS_URS_2022_01/998766194" TargetMode="External"/><Relationship Id="rId56" Type="http://schemas.openxmlformats.org/officeDocument/2006/relationships/hyperlink" Target="https://podminky.urs.cz/item/CS_URS_2022_01/771121011" TargetMode="External"/><Relationship Id="rId64" Type="http://schemas.openxmlformats.org/officeDocument/2006/relationships/hyperlink" Target="https://podminky.urs.cz/item/CS_URS_2022_01/998771181" TargetMode="External"/><Relationship Id="rId69" Type="http://schemas.openxmlformats.org/officeDocument/2006/relationships/hyperlink" Target="https://podminky.urs.cz/item/CS_URS_2022_01/781131112" TargetMode="External"/><Relationship Id="rId77" Type="http://schemas.openxmlformats.org/officeDocument/2006/relationships/hyperlink" Target="https://podminky.urs.cz/item/CS_URS_2022_01/998781181" TargetMode="External"/><Relationship Id="rId8" Type="http://schemas.openxmlformats.org/officeDocument/2006/relationships/hyperlink" Target="https://podminky.urs.cz/item/CS_URS_2022_01/612142001" TargetMode="External"/><Relationship Id="rId51" Type="http://schemas.openxmlformats.org/officeDocument/2006/relationships/hyperlink" Target="https://podminky.urs.cz/item/CS_URS_2022_01/998767103" TargetMode="External"/><Relationship Id="rId72" Type="http://schemas.openxmlformats.org/officeDocument/2006/relationships/hyperlink" Target="https://podminky.urs.cz/item/CS_URS_2022_01/781474112" TargetMode="External"/><Relationship Id="rId80" Type="http://schemas.openxmlformats.org/officeDocument/2006/relationships/hyperlink" Target="https://podminky.urs.cz/item/CS_URS_2022_01/783324101" TargetMode="External"/><Relationship Id="rId85" Type="http://schemas.openxmlformats.org/officeDocument/2006/relationships/hyperlink" Target="https://podminky.urs.cz/item/CS_URS_2022_01/784211101" TargetMode="External"/><Relationship Id="rId3" Type="http://schemas.openxmlformats.org/officeDocument/2006/relationships/hyperlink" Target="https://podminky.urs.cz/item/CS_URS_2022_01/611131101" TargetMode="External"/><Relationship Id="rId12" Type="http://schemas.openxmlformats.org/officeDocument/2006/relationships/hyperlink" Target="https://podminky.urs.cz/item/CS_URS_2022_01/612325225" TargetMode="External"/><Relationship Id="rId17" Type="http://schemas.openxmlformats.org/officeDocument/2006/relationships/hyperlink" Target="https://podminky.urs.cz/item/CS_URS_2022_01/949101111" TargetMode="External"/><Relationship Id="rId25" Type="http://schemas.openxmlformats.org/officeDocument/2006/relationships/hyperlink" Target="https://podminky.urs.cz/item/CS_URS_2022_01/978011191" TargetMode="External"/><Relationship Id="rId33" Type="http://schemas.openxmlformats.org/officeDocument/2006/relationships/hyperlink" Target="https://podminky.urs.cz/item/CS_URS_2022_01/998011018" TargetMode="External"/><Relationship Id="rId38" Type="http://schemas.openxmlformats.org/officeDocument/2006/relationships/hyperlink" Target="https://podminky.urs.cz/item/CS_URS_2022_01/735161811" TargetMode="External"/><Relationship Id="rId46" Type="http://schemas.openxmlformats.org/officeDocument/2006/relationships/hyperlink" Target="https://podminky.urs.cz/item/CS_URS_2022_01/998766103" TargetMode="External"/><Relationship Id="rId59" Type="http://schemas.openxmlformats.org/officeDocument/2006/relationships/hyperlink" Target="https://podminky.urs.cz/item/CS_URS_2022_01/771574113" TargetMode="External"/><Relationship Id="rId67" Type="http://schemas.openxmlformats.org/officeDocument/2006/relationships/hyperlink" Target="https://podminky.urs.cz/item/CS_URS_2022_01/781111011" TargetMode="External"/><Relationship Id="rId20" Type="http://schemas.openxmlformats.org/officeDocument/2006/relationships/hyperlink" Target="https://podminky.urs.cz/item/CS_URS_2022_01/965045112" TargetMode="External"/><Relationship Id="rId41" Type="http://schemas.openxmlformats.org/officeDocument/2006/relationships/hyperlink" Target="https://podminky.urs.cz/item/CS_URS_2022_01/998735194" TargetMode="External"/><Relationship Id="rId54" Type="http://schemas.openxmlformats.org/officeDocument/2006/relationships/hyperlink" Target="https://podminky.urs.cz/item/CS_URS_2022_01/998767199" TargetMode="External"/><Relationship Id="rId62" Type="http://schemas.openxmlformats.org/officeDocument/2006/relationships/hyperlink" Target="https://podminky.urs.cz/item/CS_URS_2022_01/771591264" TargetMode="External"/><Relationship Id="rId70" Type="http://schemas.openxmlformats.org/officeDocument/2006/relationships/hyperlink" Target="https://podminky.urs.cz/item/CS_URS_2022_01/781161021" TargetMode="External"/><Relationship Id="rId75" Type="http://schemas.openxmlformats.org/officeDocument/2006/relationships/hyperlink" Target="https://podminky.urs.cz/item/CS_URS_2022_01/781495115" TargetMode="External"/><Relationship Id="rId83" Type="http://schemas.openxmlformats.org/officeDocument/2006/relationships/hyperlink" Target="https://podminky.urs.cz/item/CS_URS_2022_01/784121001" TargetMode="External"/><Relationship Id="rId1" Type="http://schemas.openxmlformats.org/officeDocument/2006/relationships/hyperlink" Target="https://podminky.urs.cz/item/CS_URS_2022_01/342272215" TargetMode="External"/><Relationship Id="rId6" Type="http://schemas.openxmlformats.org/officeDocument/2006/relationships/hyperlink" Target="https://podminky.urs.cz/item/CS_URS_2022_01/612131121" TargetMode="External"/><Relationship Id="rId15" Type="http://schemas.openxmlformats.org/officeDocument/2006/relationships/hyperlink" Target="https://podminky.urs.cz/item/CS_URS_2022_01/632450124" TargetMode="External"/><Relationship Id="rId23" Type="http://schemas.openxmlformats.org/officeDocument/2006/relationships/hyperlink" Target="https://podminky.urs.cz/item/CS_URS_2022_01/974031133" TargetMode="External"/><Relationship Id="rId28" Type="http://schemas.openxmlformats.org/officeDocument/2006/relationships/hyperlink" Target="https://podminky.urs.cz/item/CS_URS_2022_01/997013501" TargetMode="External"/><Relationship Id="rId36" Type="http://schemas.openxmlformats.org/officeDocument/2006/relationships/hyperlink" Target="https://podminky.urs.cz/item/CS_URS_2022_01/734222811" TargetMode="External"/><Relationship Id="rId49" Type="http://schemas.openxmlformats.org/officeDocument/2006/relationships/hyperlink" Target="https://podminky.urs.cz/item/CS_URS_2022_01/998766199" TargetMode="External"/><Relationship Id="rId57" Type="http://schemas.openxmlformats.org/officeDocument/2006/relationships/hyperlink" Target="https://podminky.urs.cz/item/CS_URS_2022_01/771161021" TargetMode="External"/><Relationship Id="rId10" Type="http://schemas.openxmlformats.org/officeDocument/2006/relationships/hyperlink" Target="https://podminky.urs.cz/item/CS_URS_2022_01/612321141" TargetMode="External"/><Relationship Id="rId31" Type="http://schemas.openxmlformats.org/officeDocument/2006/relationships/hyperlink" Target="https://podminky.urs.cz/item/CS_URS_2022_01/998018003" TargetMode="External"/><Relationship Id="rId44" Type="http://schemas.openxmlformats.org/officeDocument/2006/relationships/hyperlink" Target="https://podminky.urs.cz/item/CS_URS_2022_01/766660001" TargetMode="External"/><Relationship Id="rId52" Type="http://schemas.openxmlformats.org/officeDocument/2006/relationships/hyperlink" Target="https://podminky.urs.cz/item/CS_URS_2022_01/998767181" TargetMode="External"/><Relationship Id="rId60" Type="http://schemas.openxmlformats.org/officeDocument/2006/relationships/hyperlink" Target="https://podminky.urs.cz/item/CS_URS_2022_01/771591112" TargetMode="External"/><Relationship Id="rId65" Type="http://schemas.openxmlformats.org/officeDocument/2006/relationships/hyperlink" Target="https://podminky.urs.cz/item/CS_URS_2022_01/998771194" TargetMode="External"/><Relationship Id="rId73" Type="http://schemas.openxmlformats.org/officeDocument/2006/relationships/hyperlink" Target="https://podminky.urs.cz/item/CS_URS_2022_01/781477111" TargetMode="External"/><Relationship Id="rId78" Type="http://schemas.openxmlformats.org/officeDocument/2006/relationships/hyperlink" Target="https://podminky.urs.cz/item/CS_URS_2022_01/998781194" TargetMode="External"/><Relationship Id="rId81" Type="http://schemas.openxmlformats.org/officeDocument/2006/relationships/hyperlink" Target="https://podminky.urs.cz/item/CS_URS_2022_01/783327101" TargetMode="External"/><Relationship Id="rId86" Type="http://schemas.openxmlformats.org/officeDocument/2006/relationships/drawing" Target="../drawings/drawing5.xml"/><Relationship Id="rId4" Type="http://schemas.openxmlformats.org/officeDocument/2006/relationships/hyperlink" Target="https://podminky.urs.cz/item/CS_URS_2022_01/611321141" TargetMode="External"/><Relationship Id="rId9" Type="http://schemas.openxmlformats.org/officeDocument/2006/relationships/hyperlink" Target="https://podminky.urs.cz/item/CS_URS_2022_01/612321121" TargetMode="External"/><Relationship Id="rId13" Type="http://schemas.openxmlformats.org/officeDocument/2006/relationships/hyperlink" Target="https://podminky.urs.cz/item/CS_URS_2022_01/619991011" TargetMode="External"/><Relationship Id="rId18" Type="http://schemas.openxmlformats.org/officeDocument/2006/relationships/hyperlink" Target="https://podminky.urs.cz/item/CS_URS_2022_01/952901111" TargetMode="External"/><Relationship Id="rId39" Type="http://schemas.openxmlformats.org/officeDocument/2006/relationships/hyperlink" Target="https://podminky.urs.cz/item/CS_URS_2022_01/998735103" TargetMode="External"/><Relationship Id="rId34" Type="http://schemas.openxmlformats.org/officeDocument/2006/relationships/hyperlink" Target="https://podminky.urs.cz/item/CS_URS_2022_01/998011019" TargetMode="External"/><Relationship Id="rId50" Type="http://schemas.openxmlformats.org/officeDocument/2006/relationships/hyperlink" Target="https://podminky.urs.cz/item/CS_URS_2022_01/767646401" TargetMode="External"/><Relationship Id="rId55" Type="http://schemas.openxmlformats.org/officeDocument/2006/relationships/hyperlink" Target="https://podminky.urs.cz/item/CS_URS_2022_01/771111011" TargetMode="External"/><Relationship Id="rId76" Type="http://schemas.openxmlformats.org/officeDocument/2006/relationships/hyperlink" Target="https://podminky.urs.cz/item/CS_URS_2022_01/998781103" TargetMode="External"/><Relationship Id="rId7" Type="http://schemas.openxmlformats.org/officeDocument/2006/relationships/hyperlink" Target="https://podminky.urs.cz/item/CS_URS_2022_01/612135101" TargetMode="External"/><Relationship Id="rId71" Type="http://schemas.openxmlformats.org/officeDocument/2006/relationships/hyperlink" Target="https://podminky.urs.cz/item/CS_URS_2022_01/781471810" TargetMode="External"/><Relationship Id="rId2" Type="http://schemas.openxmlformats.org/officeDocument/2006/relationships/hyperlink" Target="https://podminky.urs.cz/item/CS_URS_2022_01/411388531" TargetMode="External"/><Relationship Id="rId29" Type="http://schemas.openxmlformats.org/officeDocument/2006/relationships/hyperlink" Target="https://podminky.urs.cz/item/CS_URS_2022_01/997013509" TargetMode="External"/><Relationship Id="rId24" Type="http://schemas.openxmlformats.org/officeDocument/2006/relationships/hyperlink" Target="https://podminky.urs.cz/item/CS_URS_2022_01/974042533" TargetMode="External"/><Relationship Id="rId40" Type="http://schemas.openxmlformats.org/officeDocument/2006/relationships/hyperlink" Target="https://podminky.urs.cz/item/CS_URS_2022_01/998735181" TargetMode="External"/><Relationship Id="rId45" Type="http://schemas.openxmlformats.org/officeDocument/2006/relationships/hyperlink" Target="https://podminky.urs.cz/item/CS_URS_2022_01/766691914" TargetMode="External"/><Relationship Id="rId66" Type="http://schemas.openxmlformats.org/officeDocument/2006/relationships/hyperlink" Target="https://podminky.urs.cz/item/CS_URS_2022_01/998771199" TargetMode="External"/><Relationship Id="rId61" Type="http://schemas.openxmlformats.org/officeDocument/2006/relationships/hyperlink" Target="https://podminky.urs.cz/item/CS_URS_2022_01/771591115" TargetMode="External"/><Relationship Id="rId82" Type="http://schemas.openxmlformats.org/officeDocument/2006/relationships/hyperlink" Target="https://podminky.urs.cz/item/CS_URS_2022_01/78411100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94109" TargetMode="External"/><Relationship Id="rId18" Type="http://schemas.openxmlformats.org/officeDocument/2006/relationships/hyperlink" Target="https://podminky.urs.cz/item/CS_URS_2021_02/998721194" TargetMode="External"/><Relationship Id="rId26" Type="http://schemas.openxmlformats.org/officeDocument/2006/relationships/hyperlink" Target="https://podminky.urs.cz/item/CS_URS_2021_02/722181251" TargetMode="External"/><Relationship Id="rId39" Type="http://schemas.openxmlformats.org/officeDocument/2006/relationships/hyperlink" Target="https://podminky.urs.cz/item/CS_URS_2021_02/725211602" TargetMode="External"/><Relationship Id="rId21" Type="http://schemas.openxmlformats.org/officeDocument/2006/relationships/hyperlink" Target="https://podminky.urs.cz/item/CS_URS_2021_02/722176112" TargetMode="External"/><Relationship Id="rId34" Type="http://schemas.openxmlformats.org/officeDocument/2006/relationships/hyperlink" Target="https://podminky.urs.cz/item/CS_URS_2021_02/998722194" TargetMode="External"/><Relationship Id="rId42" Type="http://schemas.openxmlformats.org/officeDocument/2006/relationships/hyperlink" Target="https://podminky.urs.cz/item/CS_URS_2021_02/725241111" TargetMode="External"/><Relationship Id="rId47" Type="http://schemas.openxmlformats.org/officeDocument/2006/relationships/hyperlink" Target="https://podminky.urs.cz/item/CS_URS_2021_02/725820801" TargetMode="External"/><Relationship Id="rId50" Type="http://schemas.openxmlformats.org/officeDocument/2006/relationships/hyperlink" Target="https://podminky.urs.cz/item/CS_URS_2021_02/725840860" TargetMode="External"/><Relationship Id="rId55" Type="http://schemas.openxmlformats.org/officeDocument/2006/relationships/hyperlink" Target="https://podminky.urs.cz/item/CS_URS_2021_02/721226521" TargetMode="External"/><Relationship Id="rId7" Type="http://schemas.openxmlformats.org/officeDocument/2006/relationships/hyperlink" Target="https://podminky.urs.cz/item/CS_URS_2021_02/721174042" TargetMode="External"/><Relationship Id="rId2" Type="http://schemas.openxmlformats.org/officeDocument/2006/relationships/hyperlink" Target="https://podminky.urs.cz/item/CS_URS_2021_02/997013501" TargetMode="External"/><Relationship Id="rId16" Type="http://schemas.openxmlformats.org/officeDocument/2006/relationships/hyperlink" Target="https://podminky.urs.cz/item/CS_URS_2021_02/998721103" TargetMode="External"/><Relationship Id="rId29" Type="http://schemas.openxmlformats.org/officeDocument/2006/relationships/hyperlink" Target="https://podminky.urs.cz/item/CS_URS_2021_02/722220121" TargetMode="External"/><Relationship Id="rId11" Type="http://schemas.openxmlformats.org/officeDocument/2006/relationships/hyperlink" Target="https://podminky.urs.cz/item/CS_URS_2021_02/721194104" TargetMode="External"/><Relationship Id="rId24" Type="http://schemas.openxmlformats.org/officeDocument/2006/relationships/hyperlink" Target="https://podminky.urs.cz/item/CS_URS_2021_02/722181221" TargetMode="External"/><Relationship Id="rId32" Type="http://schemas.openxmlformats.org/officeDocument/2006/relationships/hyperlink" Target="https://podminky.urs.cz/item/CS_URS_2021_02/998722103" TargetMode="External"/><Relationship Id="rId37" Type="http://schemas.openxmlformats.org/officeDocument/2006/relationships/hyperlink" Target="https://podminky.urs.cz/item/CS_URS_2021_02/725112171" TargetMode="External"/><Relationship Id="rId40" Type="http://schemas.openxmlformats.org/officeDocument/2006/relationships/hyperlink" Target="https://podminky.urs.cz/item/CS_URS_2021_02/725240811" TargetMode="External"/><Relationship Id="rId45" Type="http://schemas.openxmlformats.org/officeDocument/2006/relationships/hyperlink" Target="https://podminky.urs.cz/item/CS_URS_2021_02/725813111" TargetMode="External"/><Relationship Id="rId53" Type="http://schemas.openxmlformats.org/officeDocument/2006/relationships/hyperlink" Target="https://podminky.urs.cz/item/CS_URS_2021_02/725862103" TargetMode="External"/><Relationship Id="rId58" Type="http://schemas.openxmlformats.org/officeDocument/2006/relationships/hyperlink" Target="https://podminky.urs.cz/item/CS_URS_2021_02/998725194" TargetMode="External"/><Relationship Id="rId5" Type="http://schemas.openxmlformats.org/officeDocument/2006/relationships/hyperlink" Target="https://podminky.urs.cz/item/CS_URS_2021_02/721140802" TargetMode="External"/><Relationship Id="rId61" Type="http://schemas.openxmlformats.org/officeDocument/2006/relationships/hyperlink" Target="https://podminky.urs.cz/item/CS_URS_2021_02/727121107" TargetMode="External"/><Relationship Id="rId19" Type="http://schemas.openxmlformats.org/officeDocument/2006/relationships/hyperlink" Target="https://podminky.urs.cz/item/CS_URS_2021_02/998721199" TargetMode="External"/><Relationship Id="rId14" Type="http://schemas.openxmlformats.org/officeDocument/2006/relationships/hyperlink" Target="https://podminky.urs.cz/item/CS_URS_2021_02/721220801" TargetMode="External"/><Relationship Id="rId22" Type="http://schemas.openxmlformats.org/officeDocument/2006/relationships/hyperlink" Target="https://podminky.urs.cz/item/CS_URS_2021_02/722176113" TargetMode="External"/><Relationship Id="rId27" Type="http://schemas.openxmlformats.org/officeDocument/2006/relationships/hyperlink" Target="https://podminky.urs.cz/item/CS_URS_2021_02/722181252" TargetMode="External"/><Relationship Id="rId30" Type="http://schemas.openxmlformats.org/officeDocument/2006/relationships/hyperlink" Target="https://podminky.urs.cz/item/CS_URS_2021_02/722240123" TargetMode="External"/><Relationship Id="rId35" Type="http://schemas.openxmlformats.org/officeDocument/2006/relationships/hyperlink" Target="https://podminky.urs.cz/item/CS_URS_2021_02/998722199" TargetMode="External"/><Relationship Id="rId43" Type="http://schemas.openxmlformats.org/officeDocument/2006/relationships/hyperlink" Target="https://podminky.urs.cz/item/CS_URS_2021_02/725310823" TargetMode="External"/><Relationship Id="rId48" Type="http://schemas.openxmlformats.org/officeDocument/2006/relationships/hyperlink" Target="https://podminky.urs.cz/item/CS_URS_2021_02/725822612" TargetMode="External"/><Relationship Id="rId56" Type="http://schemas.openxmlformats.org/officeDocument/2006/relationships/hyperlink" Target="https://podminky.urs.cz/item/CS_URS_2021_02/998725103" TargetMode="External"/><Relationship Id="rId8" Type="http://schemas.openxmlformats.org/officeDocument/2006/relationships/hyperlink" Target="https://podminky.urs.cz/item/CS_URS_2021_02/721174043" TargetMode="External"/><Relationship Id="rId51" Type="http://schemas.openxmlformats.org/officeDocument/2006/relationships/hyperlink" Target="https://podminky.urs.cz/item/CS_URS_2021_02/725841311" TargetMode="External"/><Relationship Id="rId3" Type="http://schemas.openxmlformats.org/officeDocument/2006/relationships/hyperlink" Target="https://podminky.urs.cz/item/CS_URS_2021_02/997013509" TargetMode="External"/><Relationship Id="rId12" Type="http://schemas.openxmlformats.org/officeDocument/2006/relationships/hyperlink" Target="https://podminky.urs.cz/item/CS_URS_2021_02/721194105" TargetMode="External"/><Relationship Id="rId17" Type="http://schemas.openxmlformats.org/officeDocument/2006/relationships/hyperlink" Target="https://podminky.urs.cz/item/CS_URS_2021_02/998721181" TargetMode="External"/><Relationship Id="rId25" Type="http://schemas.openxmlformats.org/officeDocument/2006/relationships/hyperlink" Target="https://podminky.urs.cz/item/CS_URS_2021_02/722181222" TargetMode="External"/><Relationship Id="rId33" Type="http://schemas.openxmlformats.org/officeDocument/2006/relationships/hyperlink" Target="https://podminky.urs.cz/item/CS_URS_2021_02/998722181" TargetMode="External"/><Relationship Id="rId38" Type="http://schemas.openxmlformats.org/officeDocument/2006/relationships/hyperlink" Target="https://podminky.urs.cz/item/CS_URS_2021_02/725210821" TargetMode="External"/><Relationship Id="rId46" Type="http://schemas.openxmlformats.org/officeDocument/2006/relationships/hyperlink" Target="https://podminky.urs.cz/item/CS_URS_2021_02/725813112" TargetMode="External"/><Relationship Id="rId59" Type="http://schemas.openxmlformats.org/officeDocument/2006/relationships/hyperlink" Target="https://podminky.urs.cz/item/CS_URS_2021_02/998725199" TargetMode="External"/><Relationship Id="rId20" Type="http://schemas.openxmlformats.org/officeDocument/2006/relationships/hyperlink" Target="https://podminky.urs.cz/item/CS_URS_2021_02/722130801" TargetMode="External"/><Relationship Id="rId41" Type="http://schemas.openxmlformats.org/officeDocument/2006/relationships/hyperlink" Target="https://podminky.urs.cz/item/CS_URS_2021_02/725240812" TargetMode="External"/><Relationship Id="rId54" Type="http://schemas.openxmlformats.org/officeDocument/2006/relationships/hyperlink" Target="https://podminky.urs.cz/item/CS_URS_2021_02/725865312" TargetMode="External"/><Relationship Id="rId62" Type="http://schemas.openxmlformats.org/officeDocument/2006/relationships/drawing" Target="../drawings/drawing6.xml"/><Relationship Id="rId1" Type="http://schemas.openxmlformats.org/officeDocument/2006/relationships/hyperlink" Target="https://podminky.urs.cz/item/CS_URS_2021_02/997013217" TargetMode="External"/><Relationship Id="rId6" Type="http://schemas.openxmlformats.org/officeDocument/2006/relationships/hyperlink" Target="https://podminky.urs.cz/item/CS_URS_2021_02/721140806" TargetMode="External"/><Relationship Id="rId15" Type="http://schemas.openxmlformats.org/officeDocument/2006/relationships/hyperlink" Target="https://podminky.urs.cz/item/CS_URS_2021_02/721290111" TargetMode="External"/><Relationship Id="rId23" Type="http://schemas.openxmlformats.org/officeDocument/2006/relationships/hyperlink" Target="https://podminky.urs.cz/item/CS_URS_2021_02/722179192" TargetMode="External"/><Relationship Id="rId28" Type="http://schemas.openxmlformats.org/officeDocument/2006/relationships/hyperlink" Target="https://podminky.urs.cz/item/CS_URS_2021_02/722220111" TargetMode="External"/><Relationship Id="rId36" Type="http://schemas.openxmlformats.org/officeDocument/2006/relationships/hyperlink" Target="https://podminky.urs.cz/item/CS_URS_2021_02/725110811" TargetMode="External"/><Relationship Id="rId49" Type="http://schemas.openxmlformats.org/officeDocument/2006/relationships/hyperlink" Target="https://podminky.urs.cz/item/CS_URS_2021_02/725840850" TargetMode="External"/><Relationship Id="rId57" Type="http://schemas.openxmlformats.org/officeDocument/2006/relationships/hyperlink" Target="https://podminky.urs.cz/item/CS_URS_2021_02/998725181" TargetMode="External"/><Relationship Id="rId10" Type="http://schemas.openxmlformats.org/officeDocument/2006/relationships/hyperlink" Target="https://podminky.urs.cz/item/CS_URS_2021_02/721175013" TargetMode="External"/><Relationship Id="rId31" Type="http://schemas.openxmlformats.org/officeDocument/2006/relationships/hyperlink" Target="https://podminky.urs.cz/item/CS_URS_2021_02/722290234" TargetMode="External"/><Relationship Id="rId44" Type="http://schemas.openxmlformats.org/officeDocument/2006/relationships/hyperlink" Target="https://podminky.urs.cz/item/CS_URS_2021_02/725810811" TargetMode="External"/><Relationship Id="rId52" Type="http://schemas.openxmlformats.org/officeDocument/2006/relationships/hyperlink" Target="https://podminky.urs.cz/item/CS_URS_2021_02/725861102" TargetMode="External"/><Relationship Id="rId60" Type="http://schemas.openxmlformats.org/officeDocument/2006/relationships/hyperlink" Target="https://podminky.urs.cz/item/CS_URS_2021_02/727121101" TargetMode="External"/><Relationship Id="rId4" Type="http://schemas.openxmlformats.org/officeDocument/2006/relationships/hyperlink" Target="https://podminky.urs.cz/item/CS_URS_2021_02/997013631" TargetMode="External"/><Relationship Id="rId9" Type="http://schemas.openxmlformats.org/officeDocument/2006/relationships/hyperlink" Target="https://podminky.urs.cz/item/CS_URS_2021_02/72117404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978013191" TargetMode="External"/><Relationship Id="rId21" Type="http://schemas.openxmlformats.org/officeDocument/2006/relationships/hyperlink" Target="https://podminky.urs.cz/item/CS_URS_2022_01/968072455" TargetMode="External"/><Relationship Id="rId42" Type="http://schemas.openxmlformats.org/officeDocument/2006/relationships/hyperlink" Target="https://podminky.urs.cz/item/CS_URS_2022_01/998735199" TargetMode="External"/><Relationship Id="rId47" Type="http://schemas.openxmlformats.org/officeDocument/2006/relationships/hyperlink" Target="https://podminky.urs.cz/item/CS_URS_2022_01/998766181" TargetMode="External"/><Relationship Id="rId63" Type="http://schemas.openxmlformats.org/officeDocument/2006/relationships/hyperlink" Target="https://podminky.urs.cz/item/CS_URS_2022_01/998771103" TargetMode="External"/><Relationship Id="rId68" Type="http://schemas.openxmlformats.org/officeDocument/2006/relationships/hyperlink" Target="https://podminky.urs.cz/item/CS_URS_2022_01/781121011" TargetMode="External"/><Relationship Id="rId84" Type="http://schemas.openxmlformats.org/officeDocument/2006/relationships/hyperlink" Target="https://podminky.urs.cz/item/CS_URS_2022_01/784181101" TargetMode="External"/><Relationship Id="rId16" Type="http://schemas.openxmlformats.org/officeDocument/2006/relationships/hyperlink" Target="https://podminky.urs.cz/item/CS_URS_2022_01/642942111" TargetMode="External"/><Relationship Id="rId11" Type="http://schemas.openxmlformats.org/officeDocument/2006/relationships/hyperlink" Target="https://podminky.urs.cz/item/CS_URS_2022_01/612321191" TargetMode="External"/><Relationship Id="rId32" Type="http://schemas.openxmlformats.org/officeDocument/2006/relationships/hyperlink" Target="https://podminky.urs.cz/item/CS_URS_2022_01/998018011" TargetMode="External"/><Relationship Id="rId37" Type="http://schemas.openxmlformats.org/officeDocument/2006/relationships/hyperlink" Target="https://podminky.urs.cz/item/CS_URS_2022_01/735141111" TargetMode="External"/><Relationship Id="rId53" Type="http://schemas.openxmlformats.org/officeDocument/2006/relationships/hyperlink" Target="https://podminky.urs.cz/item/CS_URS_2022_01/998767194" TargetMode="External"/><Relationship Id="rId58" Type="http://schemas.openxmlformats.org/officeDocument/2006/relationships/hyperlink" Target="https://podminky.urs.cz/item/CS_URS_2022_01/771571810" TargetMode="External"/><Relationship Id="rId74" Type="http://schemas.openxmlformats.org/officeDocument/2006/relationships/hyperlink" Target="https://podminky.urs.cz/item/CS_URS_2022_01/781477112" TargetMode="External"/><Relationship Id="rId79" Type="http://schemas.openxmlformats.org/officeDocument/2006/relationships/hyperlink" Target="https://podminky.urs.cz/item/CS_URS_2022_01/998781199" TargetMode="External"/><Relationship Id="rId5" Type="http://schemas.openxmlformats.org/officeDocument/2006/relationships/hyperlink" Target="https://podminky.urs.cz/item/CS_URS_2022_01/612131101" TargetMode="External"/><Relationship Id="rId19" Type="http://schemas.openxmlformats.org/officeDocument/2006/relationships/hyperlink" Target="https://podminky.urs.cz/item/CS_URS_2022_01/962031132" TargetMode="External"/><Relationship Id="rId14" Type="http://schemas.openxmlformats.org/officeDocument/2006/relationships/hyperlink" Target="https://podminky.urs.cz/item/CS_URS_2022_01/619999041" TargetMode="External"/><Relationship Id="rId22" Type="http://schemas.openxmlformats.org/officeDocument/2006/relationships/hyperlink" Target="https://podminky.urs.cz/item/CS_URS_2022_01/973042461" TargetMode="External"/><Relationship Id="rId27" Type="http://schemas.openxmlformats.org/officeDocument/2006/relationships/hyperlink" Target="https://podminky.urs.cz/item/CS_URS_2022_01/997013217" TargetMode="External"/><Relationship Id="rId30" Type="http://schemas.openxmlformats.org/officeDocument/2006/relationships/hyperlink" Target="https://podminky.urs.cz/item/CS_URS_2022_01/997013631" TargetMode="External"/><Relationship Id="rId35" Type="http://schemas.openxmlformats.org/officeDocument/2006/relationships/hyperlink" Target="https://podminky.urs.cz/item/CS_URS_2022_01/734221531" TargetMode="External"/><Relationship Id="rId43" Type="http://schemas.openxmlformats.org/officeDocument/2006/relationships/hyperlink" Target="https://podminky.urs.cz/item/CS_URS_2022_01/751398824" TargetMode="External"/><Relationship Id="rId48" Type="http://schemas.openxmlformats.org/officeDocument/2006/relationships/hyperlink" Target="https://podminky.urs.cz/item/CS_URS_2022_01/998766194" TargetMode="External"/><Relationship Id="rId56" Type="http://schemas.openxmlformats.org/officeDocument/2006/relationships/hyperlink" Target="https://podminky.urs.cz/item/CS_URS_2022_01/771121011" TargetMode="External"/><Relationship Id="rId64" Type="http://schemas.openxmlformats.org/officeDocument/2006/relationships/hyperlink" Target="https://podminky.urs.cz/item/CS_URS_2022_01/998771181" TargetMode="External"/><Relationship Id="rId69" Type="http://schemas.openxmlformats.org/officeDocument/2006/relationships/hyperlink" Target="https://podminky.urs.cz/item/CS_URS_2022_01/781131112" TargetMode="External"/><Relationship Id="rId77" Type="http://schemas.openxmlformats.org/officeDocument/2006/relationships/hyperlink" Target="https://podminky.urs.cz/item/CS_URS_2022_01/998781181" TargetMode="External"/><Relationship Id="rId8" Type="http://schemas.openxmlformats.org/officeDocument/2006/relationships/hyperlink" Target="https://podminky.urs.cz/item/CS_URS_2022_01/612142001" TargetMode="External"/><Relationship Id="rId51" Type="http://schemas.openxmlformats.org/officeDocument/2006/relationships/hyperlink" Target="https://podminky.urs.cz/item/CS_URS_2022_01/998767103" TargetMode="External"/><Relationship Id="rId72" Type="http://schemas.openxmlformats.org/officeDocument/2006/relationships/hyperlink" Target="https://podminky.urs.cz/item/CS_URS_2022_01/781474112" TargetMode="External"/><Relationship Id="rId80" Type="http://schemas.openxmlformats.org/officeDocument/2006/relationships/hyperlink" Target="https://podminky.urs.cz/item/CS_URS_2022_01/783324101" TargetMode="External"/><Relationship Id="rId85" Type="http://schemas.openxmlformats.org/officeDocument/2006/relationships/hyperlink" Target="https://podminky.urs.cz/item/CS_URS_2022_01/784211101" TargetMode="External"/><Relationship Id="rId3" Type="http://schemas.openxmlformats.org/officeDocument/2006/relationships/hyperlink" Target="https://podminky.urs.cz/item/CS_URS_2022_01/611131101" TargetMode="External"/><Relationship Id="rId12" Type="http://schemas.openxmlformats.org/officeDocument/2006/relationships/hyperlink" Target="https://podminky.urs.cz/item/CS_URS_2022_01/612325225" TargetMode="External"/><Relationship Id="rId17" Type="http://schemas.openxmlformats.org/officeDocument/2006/relationships/hyperlink" Target="https://podminky.urs.cz/item/CS_URS_2022_01/949101111" TargetMode="External"/><Relationship Id="rId25" Type="http://schemas.openxmlformats.org/officeDocument/2006/relationships/hyperlink" Target="https://podminky.urs.cz/item/CS_URS_2022_01/978011191" TargetMode="External"/><Relationship Id="rId33" Type="http://schemas.openxmlformats.org/officeDocument/2006/relationships/hyperlink" Target="https://podminky.urs.cz/item/CS_URS_2022_01/998011018" TargetMode="External"/><Relationship Id="rId38" Type="http://schemas.openxmlformats.org/officeDocument/2006/relationships/hyperlink" Target="https://podminky.urs.cz/item/CS_URS_2022_01/735161811" TargetMode="External"/><Relationship Id="rId46" Type="http://schemas.openxmlformats.org/officeDocument/2006/relationships/hyperlink" Target="https://podminky.urs.cz/item/CS_URS_2022_01/998766103" TargetMode="External"/><Relationship Id="rId59" Type="http://schemas.openxmlformats.org/officeDocument/2006/relationships/hyperlink" Target="https://podminky.urs.cz/item/CS_URS_2022_01/771574113" TargetMode="External"/><Relationship Id="rId67" Type="http://schemas.openxmlformats.org/officeDocument/2006/relationships/hyperlink" Target="https://podminky.urs.cz/item/CS_URS_2022_01/781111011" TargetMode="External"/><Relationship Id="rId20" Type="http://schemas.openxmlformats.org/officeDocument/2006/relationships/hyperlink" Target="https://podminky.urs.cz/item/CS_URS_2022_01/965045112" TargetMode="External"/><Relationship Id="rId41" Type="http://schemas.openxmlformats.org/officeDocument/2006/relationships/hyperlink" Target="https://podminky.urs.cz/item/CS_URS_2022_01/998735194" TargetMode="External"/><Relationship Id="rId54" Type="http://schemas.openxmlformats.org/officeDocument/2006/relationships/hyperlink" Target="https://podminky.urs.cz/item/CS_URS_2022_01/998767199" TargetMode="External"/><Relationship Id="rId62" Type="http://schemas.openxmlformats.org/officeDocument/2006/relationships/hyperlink" Target="https://podminky.urs.cz/item/CS_URS_2022_01/771591264" TargetMode="External"/><Relationship Id="rId70" Type="http://schemas.openxmlformats.org/officeDocument/2006/relationships/hyperlink" Target="https://podminky.urs.cz/item/CS_URS_2022_01/781161021" TargetMode="External"/><Relationship Id="rId75" Type="http://schemas.openxmlformats.org/officeDocument/2006/relationships/hyperlink" Target="https://podminky.urs.cz/item/CS_URS_2022_01/781495115" TargetMode="External"/><Relationship Id="rId83" Type="http://schemas.openxmlformats.org/officeDocument/2006/relationships/hyperlink" Target="https://podminky.urs.cz/item/CS_URS_2022_01/784121001" TargetMode="External"/><Relationship Id="rId1" Type="http://schemas.openxmlformats.org/officeDocument/2006/relationships/hyperlink" Target="https://podminky.urs.cz/item/CS_URS_2022_01/342272215" TargetMode="External"/><Relationship Id="rId6" Type="http://schemas.openxmlformats.org/officeDocument/2006/relationships/hyperlink" Target="https://podminky.urs.cz/item/CS_URS_2022_01/612131121" TargetMode="External"/><Relationship Id="rId15" Type="http://schemas.openxmlformats.org/officeDocument/2006/relationships/hyperlink" Target="https://podminky.urs.cz/item/CS_URS_2022_01/632450124" TargetMode="External"/><Relationship Id="rId23" Type="http://schemas.openxmlformats.org/officeDocument/2006/relationships/hyperlink" Target="https://podminky.urs.cz/item/CS_URS_2022_01/974031133" TargetMode="External"/><Relationship Id="rId28" Type="http://schemas.openxmlformats.org/officeDocument/2006/relationships/hyperlink" Target="https://podminky.urs.cz/item/CS_URS_2022_01/997013501" TargetMode="External"/><Relationship Id="rId36" Type="http://schemas.openxmlformats.org/officeDocument/2006/relationships/hyperlink" Target="https://podminky.urs.cz/item/CS_URS_2022_01/734222811" TargetMode="External"/><Relationship Id="rId49" Type="http://schemas.openxmlformats.org/officeDocument/2006/relationships/hyperlink" Target="https://podminky.urs.cz/item/CS_URS_2022_01/998766199" TargetMode="External"/><Relationship Id="rId57" Type="http://schemas.openxmlformats.org/officeDocument/2006/relationships/hyperlink" Target="https://podminky.urs.cz/item/CS_URS_2022_01/771161021" TargetMode="External"/><Relationship Id="rId10" Type="http://schemas.openxmlformats.org/officeDocument/2006/relationships/hyperlink" Target="https://podminky.urs.cz/item/CS_URS_2022_01/612321141" TargetMode="External"/><Relationship Id="rId31" Type="http://schemas.openxmlformats.org/officeDocument/2006/relationships/hyperlink" Target="https://podminky.urs.cz/item/CS_URS_2022_01/998018003" TargetMode="External"/><Relationship Id="rId44" Type="http://schemas.openxmlformats.org/officeDocument/2006/relationships/hyperlink" Target="https://podminky.urs.cz/item/CS_URS_2022_01/766660001" TargetMode="External"/><Relationship Id="rId52" Type="http://schemas.openxmlformats.org/officeDocument/2006/relationships/hyperlink" Target="https://podminky.urs.cz/item/CS_URS_2022_01/998767181" TargetMode="External"/><Relationship Id="rId60" Type="http://schemas.openxmlformats.org/officeDocument/2006/relationships/hyperlink" Target="https://podminky.urs.cz/item/CS_URS_2022_01/771591112" TargetMode="External"/><Relationship Id="rId65" Type="http://schemas.openxmlformats.org/officeDocument/2006/relationships/hyperlink" Target="https://podminky.urs.cz/item/CS_URS_2022_01/998771194" TargetMode="External"/><Relationship Id="rId73" Type="http://schemas.openxmlformats.org/officeDocument/2006/relationships/hyperlink" Target="https://podminky.urs.cz/item/CS_URS_2022_01/781477111" TargetMode="External"/><Relationship Id="rId78" Type="http://schemas.openxmlformats.org/officeDocument/2006/relationships/hyperlink" Target="https://podminky.urs.cz/item/CS_URS_2022_01/998781194" TargetMode="External"/><Relationship Id="rId81" Type="http://schemas.openxmlformats.org/officeDocument/2006/relationships/hyperlink" Target="https://podminky.urs.cz/item/CS_URS_2022_01/783327101" TargetMode="External"/><Relationship Id="rId86" Type="http://schemas.openxmlformats.org/officeDocument/2006/relationships/drawing" Target="../drawings/drawing8.xml"/><Relationship Id="rId4" Type="http://schemas.openxmlformats.org/officeDocument/2006/relationships/hyperlink" Target="https://podminky.urs.cz/item/CS_URS_2022_01/611321141" TargetMode="External"/><Relationship Id="rId9" Type="http://schemas.openxmlformats.org/officeDocument/2006/relationships/hyperlink" Target="https://podminky.urs.cz/item/CS_URS_2022_01/612321121" TargetMode="External"/><Relationship Id="rId13" Type="http://schemas.openxmlformats.org/officeDocument/2006/relationships/hyperlink" Target="https://podminky.urs.cz/item/CS_URS_2022_01/619991011" TargetMode="External"/><Relationship Id="rId18" Type="http://schemas.openxmlformats.org/officeDocument/2006/relationships/hyperlink" Target="https://podminky.urs.cz/item/CS_URS_2022_01/952901111" TargetMode="External"/><Relationship Id="rId39" Type="http://schemas.openxmlformats.org/officeDocument/2006/relationships/hyperlink" Target="https://podminky.urs.cz/item/CS_URS_2022_01/998735103" TargetMode="External"/><Relationship Id="rId34" Type="http://schemas.openxmlformats.org/officeDocument/2006/relationships/hyperlink" Target="https://podminky.urs.cz/item/CS_URS_2022_01/998011019" TargetMode="External"/><Relationship Id="rId50" Type="http://schemas.openxmlformats.org/officeDocument/2006/relationships/hyperlink" Target="https://podminky.urs.cz/item/CS_URS_2022_01/767646401" TargetMode="External"/><Relationship Id="rId55" Type="http://schemas.openxmlformats.org/officeDocument/2006/relationships/hyperlink" Target="https://podminky.urs.cz/item/CS_URS_2022_01/771111011" TargetMode="External"/><Relationship Id="rId76" Type="http://schemas.openxmlformats.org/officeDocument/2006/relationships/hyperlink" Target="https://podminky.urs.cz/item/CS_URS_2022_01/998781103" TargetMode="External"/><Relationship Id="rId7" Type="http://schemas.openxmlformats.org/officeDocument/2006/relationships/hyperlink" Target="https://podminky.urs.cz/item/CS_URS_2022_01/612135101" TargetMode="External"/><Relationship Id="rId71" Type="http://schemas.openxmlformats.org/officeDocument/2006/relationships/hyperlink" Target="https://podminky.urs.cz/item/CS_URS_2022_01/781471810" TargetMode="External"/><Relationship Id="rId2" Type="http://schemas.openxmlformats.org/officeDocument/2006/relationships/hyperlink" Target="https://podminky.urs.cz/item/CS_URS_2022_01/411388531" TargetMode="External"/><Relationship Id="rId29" Type="http://schemas.openxmlformats.org/officeDocument/2006/relationships/hyperlink" Target="https://podminky.urs.cz/item/CS_URS_2022_01/997013509" TargetMode="External"/><Relationship Id="rId24" Type="http://schemas.openxmlformats.org/officeDocument/2006/relationships/hyperlink" Target="https://podminky.urs.cz/item/CS_URS_2022_01/974042533" TargetMode="External"/><Relationship Id="rId40" Type="http://schemas.openxmlformats.org/officeDocument/2006/relationships/hyperlink" Target="https://podminky.urs.cz/item/CS_URS_2022_01/998735181" TargetMode="External"/><Relationship Id="rId45" Type="http://schemas.openxmlformats.org/officeDocument/2006/relationships/hyperlink" Target="https://podminky.urs.cz/item/CS_URS_2022_01/766691914" TargetMode="External"/><Relationship Id="rId66" Type="http://schemas.openxmlformats.org/officeDocument/2006/relationships/hyperlink" Target="https://podminky.urs.cz/item/CS_URS_2022_01/998771199" TargetMode="External"/><Relationship Id="rId61" Type="http://schemas.openxmlformats.org/officeDocument/2006/relationships/hyperlink" Target="https://podminky.urs.cz/item/CS_URS_2022_01/771591115" TargetMode="External"/><Relationship Id="rId82" Type="http://schemas.openxmlformats.org/officeDocument/2006/relationships/hyperlink" Target="https://podminky.urs.cz/item/CS_URS_2022_01/784111001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94109" TargetMode="External"/><Relationship Id="rId18" Type="http://schemas.openxmlformats.org/officeDocument/2006/relationships/hyperlink" Target="https://podminky.urs.cz/item/CS_URS_2021_02/998721194" TargetMode="External"/><Relationship Id="rId26" Type="http://schemas.openxmlformats.org/officeDocument/2006/relationships/hyperlink" Target="https://podminky.urs.cz/item/CS_URS_2021_02/722181251" TargetMode="External"/><Relationship Id="rId39" Type="http://schemas.openxmlformats.org/officeDocument/2006/relationships/hyperlink" Target="https://podminky.urs.cz/item/CS_URS_2021_02/725211602" TargetMode="External"/><Relationship Id="rId21" Type="http://schemas.openxmlformats.org/officeDocument/2006/relationships/hyperlink" Target="https://podminky.urs.cz/item/CS_URS_2021_02/722176112" TargetMode="External"/><Relationship Id="rId34" Type="http://schemas.openxmlformats.org/officeDocument/2006/relationships/hyperlink" Target="https://podminky.urs.cz/item/CS_URS_2021_02/998722194" TargetMode="External"/><Relationship Id="rId42" Type="http://schemas.openxmlformats.org/officeDocument/2006/relationships/hyperlink" Target="https://podminky.urs.cz/item/CS_URS_2021_02/725241111" TargetMode="External"/><Relationship Id="rId47" Type="http://schemas.openxmlformats.org/officeDocument/2006/relationships/hyperlink" Target="https://podminky.urs.cz/item/CS_URS_2021_02/725820801" TargetMode="External"/><Relationship Id="rId50" Type="http://schemas.openxmlformats.org/officeDocument/2006/relationships/hyperlink" Target="https://podminky.urs.cz/item/CS_URS_2021_02/725840860" TargetMode="External"/><Relationship Id="rId55" Type="http://schemas.openxmlformats.org/officeDocument/2006/relationships/hyperlink" Target="https://podminky.urs.cz/item/CS_URS_2021_02/721226521" TargetMode="External"/><Relationship Id="rId7" Type="http://schemas.openxmlformats.org/officeDocument/2006/relationships/hyperlink" Target="https://podminky.urs.cz/item/CS_URS_2021_02/721174042" TargetMode="External"/><Relationship Id="rId2" Type="http://schemas.openxmlformats.org/officeDocument/2006/relationships/hyperlink" Target="https://podminky.urs.cz/item/CS_URS_2021_02/997013501" TargetMode="External"/><Relationship Id="rId16" Type="http://schemas.openxmlformats.org/officeDocument/2006/relationships/hyperlink" Target="https://podminky.urs.cz/item/CS_URS_2021_02/998721103" TargetMode="External"/><Relationship Id="rId29" Type="http://schemas.openxmlformats.org/officeDocument/2006/relationships/hyperlink" Target="https://podminky.urs.cz/item/CS_URS_2021_02/722220121" TargetMode="External"/><Relationship Id="rId11" Type="http://schemas.openxmlformats.org/officeDocument/2006/relationships/hyperlink" Target="https://podminky.urs.cz/item/CS_URS_2021_02/721194104" TargetMode="External"/><Relationship Id="rId24" Type="http://schemas.openxmlformats.org/officeDocument/2006/relationships/hyperlink" Target="https://podminky.urs.cz/item/CS_URS_2021_02/722181221" TargetMode="External"/><Relationship Id="rId32" Type="http://schemas.openxmlformats.org/officeDocument/2006/relationships/hyperlink" Target="https://podminky.urs.cz/item/CS_URS_2021_02/998722103" TargetMode="External"/><Relationship Id="rId37" Type="http://schemas.openxmlformats.org/officeDocument/2006/relationships/hyperlink" Target="https://podminky.urs.cz/item/CS_URS_2021_02/725112171" TargetMode="External"/><Relationship Id="rId40" Type="http://schemas.openxmlformats.org/officeDocument/2006/relationships/hyperlink" Target="https://podminky.urs.cz/item/CS_URS_2021_02/725240811" TargetMode="External"/><Relationship Id="rId45" Type="http://schemas.openxmlformats.org/officeDocument/2006/relationships/hyperlink" Target="https://podminky.urs.cz/item/CS_URS_2021_02/725813111" TargetMode="External"/><Relationship Id="rId53" Type="http://schemas.openxmlformats.org/officeDocument/2006/relationships/hyperlink" Target="https://podminky.urs.cz/item/CS_URS_2021_02/725862103" TargetMode="External"/><Relationship Id="rId58" Type="http://schemas.openxmlformats.org/officeDocument/2006/relationships/hyperlink" Target="https://podminky.urs.cz/item/CS_URS_2021_02/998725194" TargetMode="External"/><Relationship Id="rId5" Type="http://schemas.openxmlformats.org/officeDocument/2006/relationships/hyperlink" Target="https://podminky.urs.cz/item/CS_URS_2021_02/721140802" TargetMode="External"/><Relationship Id="rId61" Type="http://schemas.openxmlformats.org/officeDocument/2006/relationships/hyperlink" Target="https://podminky.urs.cz/item/CS_URS_2021_02/727121107" TargetMode="External"/><Relationship Id="rId19" Type="http://schemas.openxmlformats.org/officeDocument/2006/relationships/hyperlink" Target="https://podminky.urs.cz/item/CS_URS_2021_02/998721199" TargetMode="External"/><Relationship Id="rId14" Type="http://schemas.openxmlformats.org/officeDocument/2006/relationships/hyperlink" Target="https://podminky.urs.cz/item/CS_URS_2021_02/721220801" TargetMode="External"/><Relationship Id="rId22" Type="http://schemas.openxmlformats.org/officeDocument/2006/relationships/hyperlink" Target="https://podminky.urs.cz/item/CS_URS_2021_02/722176113" TargetMode="External"/><Relationship Id="rId27" Type="http://schemas.openxmlformats.org/officeDocument/2006/relationships/hyperlink" Target="https://podminky.urs.cz/item/CS_URS_2021_02/722181252" TargetMode="External"/><Relationship Id="rId30" Type="http://schemas.openxmlformats.org/officeDocument/2006/relationships/hyperlink" Target="https://podminky.urs.cz/item/CS_URS_2021_02/722240123" TargetMode="External"/><Relationship Id="rId35" Type="http://schemas.openxmlformats.org/officeDocument/2006/relationships/hyperlink" Target="https://podminky.urs.cz/item/CS_URS_2021_02/998722199" TargetMode="External"/><Relationship Id="rId43" Type="http://schemas.openxmlformats.org/officeDocument/2006/relationships/hyperlink" Target="https://podminky.urs.cz/item/CS_URS_2021_02/725310823" TargetMode="External"/><Relationship Id="rId48" Type="http://schemas.openxmlformats.org/officeDocument/2006/relationships/hyperlink" Target="https://podminky.urs.cz/item/CS_URS_2021_02/725822612" TargetMode="External"/><Relationship Id="rId56" Type="http://schemas.openxmlformats.org/officeDocument/2006/relationships/hyperlink" Target="https://podminky.urs.cz/item/CS_URS_2021_02/998725103" TargetMode="External"/><Relationship Id="rId8" Type="http://schemas.openxmlformats.org/officeDocument/2006/relationships/hyperlink" Target="https://podminky.urs.cz/item/CS_URS_2021_02/721174043" TargetMode="External"/><Relationship Id="rId51" Type="http://schemas.openxmlformats.org/officeDocument/2006/relationships/hyperlink" Target="https://podminky.urs.cz/item/CS_URS_2021_02/725841311" TargetMode="External"/><Relationship Id="rId3" Type="http://schemas.openxmlformats.org/officeDocument/2006/relationships/hyperlink" Target="https://podminky.urs.cz/item/CS_URS_2021_02/997013509" TargetMode="External"/><Relationship Id="rId12" Type="http://schemas.openxmlformats.org/officeDocument/2006/relationships/hyperlink" Target="https://podminky.urs.cz/item/CS_URS_2021_02/721194105" TargetMode="External"/><Relationship Id="rId17" Type="http://schemas.openxmlformats.org/officeDocument/2006/relationships/hyperlink" Target="https://podminky.urs.cz/item/CS_URS_2021_02/998721181" TargetMode="External"/><Relationship Id="rId25" Type="http://schemas.openxmlformats.org/officeDocument/2006/relationships/hyperlink" Target="https://podminky.urs.cz/item/CS_URS_2021_02/722181222" TargetMode="External"/><Relationship Id="rId33" Type="http://schemas.openxmlformats.org/officeDocument/2006/relationships/hyperlink" Target="https://podminky.urs.cz/item/CS_URS_2021_02/998722181" TargetMode="External"/><Relationship Id="rId38" Type="http://schemas.openxmlformats.org/officeDocument/2006/relationships/hyperlink" Target="https://podminky.urs.cz/item/CS_URS_2021_02/725210821" TargetMode="External"/><Relationship Id="rId46" Type="http://schemas.openxmlformats.org/officeDocument/2006/relationships/hyperlink" Target="https://podminky.urs.cz/item/CS_URS_2021_02/725813112" TargetMode="External"/><Relationship Id="rId59" Type="http://schemas.openxmlformats.org/officeDocument/2006/relationships/hyperlink" Target="https://podminky.urs.cz/item/CS_URS_2021_02/998725199" TargetMode="External"/><Relationship Id="rId20" Type="http://schemas.openxmlformats.org/officeDocument/2006/relationships/hyperlink" Target="https://podminky.urs.cz/item/CS_URS_2021_02/722130801" TargetMode="External"/><Relationship Id="rId41" Type="http://schemas.openxmlformats.org/officeDocument/2006/relationships/hyperlink" Target="https://podminky.urs.cz/item/CS_URS_2021_02/725240812" TargetMode="External"/><Relationship Id="rId54" Type="http://schemas.openxmlformats.org/officeDocument/2006/relationships/hyperlink" Target="https://podminky.urs.cz/item/CS_URS_2021_02/725865312" TargetMode="External"/><Relationship Id="rId62" Type="http://schemas.openxmlformats.org/officeDocument/2006/relationships/drawing" Target="../drawings/drawing9.xml"/><Relationship Id="rId1" Type="http://schemas.openxmlformats.org/officeDocument/2006/relationships/hyperlink" Target="https://podminky.urs.cz/item/CS_URS_2021_02/997013217" TargetMode="External"/><Relationship Id="rId6" Type="http://schemas.openxmlformats.org/officeDocument/2006/relationships/hyperlink" Target="https://podminky.urs.cz/item/CS_URS_2021_02/721140806" TargetMode="External"/><Relationship Id="rId15" Type="http://schemas.openxmlformats.org/officeDocument/2006/relationships/hyperlink" Target="https://podminky.urs.cz/item/CS_URS_2021_02/721290111" TargetMode="External"/><Relationship Id="rId23" Type="http://schemas.openxmlformats.org/officeDocument/2006/relationships/hyperlink" Target="https://podminky.urs.cz/item/CS_URS_2021_02/722179192" TargetMode="External"/><Relationship Id="rId28" Type="http://schemas.openxmlformats.org/officeDocument/2006/relationships/hyperlink" Target="https://podminky.urs.cz/item/CS_URS_2021_02/722220111" TargetMode="External"/><Relationship Id="rId36" Type="http://schemas.openxmlformats.org/officeDocument/2006/relationships/hyperlink" Target="https://podminky.urs.cz/item/CS_URS_2021_02/725110811" TargetMode="External"/><Relationship Id="rId49" Type="http://schemas.openxmlformats.org/officeDocument/2006/relationships/hyperlink" Target="https://podminky.urs.cz/item/CS_URS_2021_02/725840850" TargetMode="External"/><Relationship Id="rId57" Type="http://schemas.openxmlformats.org/officeDocument/2006/relationships/hyperlink" Target="https://podminky.urs.cz/item/CS_URS_2021_02/998725181" TargetMode="External"/><Relationship Id="rId10" Type="http://schemas.openxmlformats.org/officeDocument/2006/relationships/hyperlink" Target="https://podminky.urs.cz/item/CS_URS_2021_02/721175013" TargetMode="External"/><Relationship Id="rId31" Type="http://schemas.openxmlformats.org/officeDocument/2006/relationships/hyperlink" Target="https://podminky.urs.cz/item/CS_URS_2021_02/722290234" TargetMode="External"/><Relationship Id="rId44" Type="http://schemas.openxmlformats.org/officeDocument/2006/relationships/hyperlink" Target="https://podminky.urs.cz/item/CS_URS_2021_02/725810811" TargetMode="External"/><Relationship Id="rId52" Type="http://schemas.openxmlformats.org/officeDocument/2006/relationships/hyperlink" Target="https://podminky.urs.cz/item/CS_URS_2021_02/725861102" TargetMode="External"/><Relationship Id="rId60" Type="http://schemas.openxmlformats.org/officeDocument/2006/relationships/hyperlink" Target="https://podminky.urs.cz/item/CS_URS_2021_02/727121101" TargetMode="External"/><Relationship Id="rId4" Type="http://schemas.openxmlformats.org/officeDocument/2006/relationships/hyperlink" Target="https://podminky.urs.cz/item/CS_URS_2021_02/997013631" TargetMode="External"/><Relationship Id="rId9" Type="http://schemas.openxmlformats.org/officeDocument/2006/relationships/hyperlink" Target="https://podminky.urs.cz/item/CS_URS_2021_02/7211740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2" t="s">
        <v>14</v>
      </c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3"/>
      <c r="Z5" s="333"/>
      <c r="AA5" s="333"/>
      <c r="AB5" s="333"/>
      <c r="AC5" s="333"/>
      <c r="AD5" s="333"/>
      <c r="AE5" s="333"/>
      <c r="AF5" s="333"/>
      <c r="AG5" s="333"/>
      <c r="AH5" s="333"/>
      <c r="AI5" s="333"/>
      <c r="AJ5" s="333"/>
      <c r="AK5" s="333"/>
      <c r="AL5" s="333"/>
      <c r="AM5" s="333"/>
      <c r="AN5" s="333"/>
      <c r="AO5" s="333"/>
      <c r="AP5" s="23"/>
      <c r="AQ5" s="23"/>
      <c r="AR5" s="21"/>
      <c r="BE5" s="32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4" t="s">
        <v>17</v>
      </c>
      <c r="L6" s="333"/>
      <c r="M6" s="333"/>
      <c r="N6" s="333"/>
      <c r="O6" s="333"/>
      <c r="P6" s="333"/>
      <c r="Q6" s="333"/>
      <c r="R6" s="333"/>
      <c r="S6" s="333"/>
      <c r="T6" s="333"/>
      <c r="U6" s="333"/>
      <c r="V6" s="333"/>
      <c r="W6" s="333"/>
      <c r="X6" s="333"/>
      <c r="Y6" s="333"/>
      <c r="Z6" s="333"/>
      <c r="AA6" s="333"/>
      <c r="AB6" s="333"/>
      <c r="AC6" s="333"/>
      <c r="AD6" s="333"/>
      <c r="AE6" s="333"/>
      <c r="AF6" s="333"/>
      <c r="AG6" s="333"/>
      <c r="AH6" s="333"/>
      <c r="AI6" s="333"/>
      <c r="AJ6" s="333"/>
      <c r="AK6" s="333"/>
      <c r="AL6" s="333"/>
      <c r="AM6" s="333"/>
      <c r="AN6" s="333"/>
      <c r="AO6" s="333"/>
      <c r="AP6" s="23"/>
      <c r="AQ6" s="23"/>
      <c r="AR6" s="21"/>
      <c r="BE6" s="33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0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0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0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0"/>
      <c r="BS13" s="18" t="s">
        <v>6</v>
      </c>
    </row>
    <row r="14" spans="1:74" ht="12.75">
      <c r="B14" s="22"/>
      <c r="C14" s="23"/>
      <c r="D14" s="23"/>
      <c r="E14" s="335" t="s">
        <v>30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0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0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0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0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0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0"/>
    </row>
    <row r="23" spans="1:71" s="1" customFormat="1" ht="47.25" customHeight="1">
      <c r="B23" s="22"/>
      <c r="C23" s="23"/>
      <c r="D23" s="23"/>
      <c r="E23" s="337" t="s">
        <v>36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7"/>
      <c r="AC23" s="337"/>
      <c r="AD23" s="337"/>
      <c r="AE23" s="337"/>
      <c r="AF23" s="337"/>
      <c r="AG23" s="337"/>
      <c r="AH23" s="337"/>
      <c r="AI23" s="337"/>
      <c r="AJ23" s="337"/>
      <c r="AK23" s="337"/>
      <c r="AL23" s="337"/>
      <c r="AM23" s="337"/>
      <c r="AN23" s="337"/>
      <c r="AO23" s="23"/>
      <c r="AP23" s="23"/>
      <c r="AQ23" s="23"/>
      <c r="AR23" s="21"/>
      <c r="BE23" s="33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0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8">
        <f>ROUND(AG54,2)</f>
        <v>0</v>
      </c>
      <c r="AL26" s="339"/>
      <c r="AM26" s="339"/>
      <c r="AN26" s="339"/>
      <c r="AO26" s="339"/>
      <c r="AP26" s="37"/>
      <c r="AQ26" s="37"/>
      <c r="AR26" s="40"/>
      <c r="BE26" s="33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0" t="s">
        <v>38</v>
      </c>
      <c r="M28" s="340"/>
      <c r="N28" s="340"/>
      <c r="O28" s="340"/>
      <c r="P28" s="340"/>
      <c r="Q28" s="37"/>
      <c r="R28" s="37"/>
      <c r="S28" s="37"/>
      <c r="T28" s="37"/>
      <c r="U28" s="37"/>
      <c r="V28" s="37"/>
      <c r="W28" s="340" t="s">
        <v>39</v>
      </c>
      <c r="X28" s="340"/>
      <c r="Y28" s="340"/>
      <c r="Z28" s="340"/>
      <c r="AA28" s="340"/>
      <c r="AB28" s="340"/>
      <c r="AC28" s="340"/>
      <c r="AD28" s="340"/>
      <c r="AE28" s="340"/>
      <c r="AF28" s="37"/>
      <c r="AG28" s="37"/>
      <c r="AH28" s="37"/>
      <c r="AI28" s="37"/>
      <c r="AJ28" s="37"/>
      <c r="AK28" s="340" t="s">
        <v>40</v>
      </c>
      <c r="AL28" s="340"/>
      <c r="AM28" s="340"/>
      <c r="AN28" s="340"/>
      <c r="AO28" s="340"/>
      <c r="AP28" s="37"/>
      <c r="AQ28" s="37"/>
      <c r="AR28" s="40"/>
      <c r="BE28" s="330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43">
        <v>0.21</v>
      </c>
      <c r="M29" s="342"/>
      <c r="N29" s="342"/>
      <c r="O29" s="342"/>
      <c r="P29" s="342"/>
      <c r="Q29" s="42"/>
      <c r="R29" s="42"/>
      <c r="S29" s="42"/>
      <c r="T29" s="42"/>
      <c r="U29" s="42"/>
      <c r="V29" s="42"/>
      <c r="W29" s="341">
        <f>ROUND(AZ54, 2)</f>
        <v>0</v>
      </c>
      <c r="X29" s="342"/>
      <c r="Y29" s="342"/>
      <c r="Z29" s="342"/>
      <c r="AA29" s="342"/>
      <c r="AB29" s="342"/>
      <c r="AC29" s="342"/>
      <c r="AD29" s="342"/>
      <c r="AE29" s="342"/>
      <c r="AF29" s="42"/>
      <c r="AG29" s="42"/>
      <c r="AH29" s="42"/>
      <c r="AI29" s="42"/>
      <c r="AJ29" s="42"/>
      <c r="AK29" s="341">
        <f>ROUND(AV54, 2)</f>
        <v>0</v>
      </c>
      <c r="AL29" s="342"/>
      <c r="AM29" s="342"/>
      <c r="AN29" s="342"/>
      <c r="AO29" s="342"/>
      <c r="AP29" s="42"/>
      <c r="AQ29" s="42"/>
      <c r="AR29" s="43"/>
      <c r="BE29" s="331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43">
        <v>0.15</v>
      </c>
      <c r="M30" s="342"/>
      <c r="N30" s="342"/>
      <c r="O30" s="342"/>
      <c r="P30" s="342"/>
      <c r="Q30" s="42"/>
      <c r="R30" s="42"/>
      <c r="S30" s="42"/>
      <c r="T30" s="42"/>
      <c r="U30" s="42"/>
      <c r="V30" s="42"/>
      <c r="W30" s="341">
        <f>ROUND(BA54, 2)</f>
        <v>0</v>
      </c>
      <c r="X30" s="342"/>
      <c r="Y30" s="342"/>
      <c r="Z30" s="342"/>
      <c r="AA30" s="342"/>
      <c r="AB30" s="342"/>
      <c r="AC30" s="342"/>
      <c r="AD30" s="342"/>
      <c r="AE30" s="342"/>
      <c r="AF30" s="42"/>
      <c r="AG30" s="42"/>
      <c r="AH30" s="42"/>
      <c r="AI30" s="42"/>
      <c r="AJ30" s="42"/>
      <c r="AK30" s="341">
        <f>ROUND(AW54, 2)</f>
        <v>0</v>
      </c>
      <c r="AL30" s="342"/>
      <c r="AM30" s="342"/>
      <c r="AN30" s="342"/>
      <c r="AO30" s="342"/>
      <c r="AP30" s="42"/>
      <c r="AQ30" s="42"/>
      <c r="AR30" s="43"/>
      <c r="BE30" s="331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43">
        <v>0.21</v>
      </c>
      <c r="M31" s="342"/>
      <c r="N31" s="342"/>
      <c r="O31" s="342"/>
      <c r="P31" s="342"/>
      <c r="Q31" s="42"/>
      <c r="R31" s="42"/>
      <c r="S31" s="42"/>
      <c r="T31" s="42"/>
      <c r="U31" s="42"/>
      <c r="V31" s="42"/>
      <c r="W31" s="341">
        <f>ROUND(BB54, 2)</f>
        <v>0</v>
      </c>
      <c r="X31" s="342"/>
      <c r="Y31" s="342"/>
      <c r="Z31" s="342"/>
      <c r="AA31" s="342"/>
      <c r="AB31" s="342"/>
      <c r="AC31" s="342"/>
      <c r="AD31" s="342"/>
      <c r="AE31" s="342"/>
      <c r="AF31" s="42"/>
      <c r="AG31" s="42"/>
      <c r="AH31" s="42"/>
      <c r="AI31" s="42"/>
      <c r="AJ31" s="42"/>
      <c r="AK31" s="341">
        <v>0</v>
      </c>
      <c r="AL31" s="342"/>
      <c r="AM31" s="342"/>
      <c r="AN31" s="342"/>
      <c r="AO31" s="342"/>
      <c r="AP31" s="42"/>
      <c r="AQ31" s="42"/>
      <c r="AR31" s="43"/>
      <c r="BE31" s="331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43">
        <v>0.15</v>
      </c>
      <c r="M32" s="342"/>
      <c r="N32" s="342"/>
      <c r="O32" s="342"/>
      <c r="P32" s="342"/>
      <c r="Q32" s="42"/>
      <c r="R32" s="42"/>
      <c r="S32" s="42"/>
      <c r="T32" s="42"/>
      <c r="U32" s="42"/>
      <c r="V32" s="42"/>
      <c r="W32" s="341">
        <f>ROUND(BC54, 2)</f>
        <v>0</v>
      </c>
      <c r="X32" s="342"/>
      <c r="Y32" s="342"/>
      <c r="Z32" s="342"/>
      <c r="AA32" s="342"/>
      <c r="AB32" s="342"/>
      <c r="AC32" s="342"/>
      <c r="AD32" s="342"/>
      <c r="AE32" s="342"/>
      <c r="AF32" s="42"/>
      <c r="AG32" s="42"/>
      <c r="AH32" s="42"/>
      <c r="AI32" s="42"/>
      <c r="AJ32" s="42"/>
      <c r="AK32" s="341">
        <v>0</v>
      </c>
      <c r="AL32" s="342"/>
      <c r="AM32" s="342"/>
      <c r="AN32" s="342"/>
      <c r="AO32" s="342"/>
      <c r="AP32" s="42"/>
      <c r="AQ32" s="42"/>
      <c r="AR32" s="43"/>
      <c r="BE32" s="331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43">
        <v>0</v>
      </c>
      <c r="M33" s="342"/>
      <c r="N33" s="342"/>
      <c r="O33" s="342"/>
      <c r="P33" s="342"/>
      <c r="Q33" s="42"/>
      <c r="R33" s="42"/>
      <c r="S33" s="42"/>
      <c r="T33" s="42"/>
      <c r="U33" s="42"/>
      <c r="V33" s="42"/>
      <c r="W33" s="341">
        <f>ROUND(BD54, 2)</f>
        <v>0</v>
      </c>
      <c r="X33" s="342"/>
      <c r="Y33" s="342"/>
      <c r="Z33" s="342"/>
      <c r="AA33" s="342"/>
      <c r="AB33" s="342"/>
      <c r="AC33" s="342"/>
      <c r="AD33" s="342"/>
      <c r="AE33" s="342"/>
      <c r="AF33" s="42"/>
      <c r="AG33" s="42"/>
      <c r="AH33" s="42"/>
      <c r="AI33" s="42"/>
      <c r="AJ33" s="42"/>
      <c r="AK33" s="341">
        <v>0</v>
      </c>
      <c r="AL33" s="342"/>
      <c r="AM33" s="342"/>
      <c r="AN33" s="342"/>
      <c r="AO33" s="342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47" t="s">
        <v>49</v>
      </c>
      <c r="Y35" s="345"/>
      <c r="Z35" s="345"/>
      <c r="AA35" s="345"/>
      <c r="AB35" s="345"/>
      <c r="AC35" s="46"/>
      <c r="AD35" s="46"/>
      <c r="AE35" s="46"/>
      <c r="AF35" s="46"/>
      <c r="AG35" s="46"/>
      <c r="AH35" s="46"/>
      <c r="AI35" s="46"/>
      <c r="AJ35" s="46"/>
      <c r="AK35" s="344">
        <f>SUM(AK26:AK33)</f>
        <v>0</v>
      </c>
      <c r="AL35" s="345"/>
      <c r="AM35" s="345"/>
      <c r="AN35" s="345"/>
      <c r="AO35" s="34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2022/10/01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6" t="str">
        <f>K6</f>
        <v>Oprava stoupacího potrubí č. 5, 6 a 7 v BD Čujkovova 32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2" t="str">
        <f>IF(AN8= "","",AN8)</f>
        <v>23. 10. 2022</v>
      </c>
      <c r="AN47" s="352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Úřad městského obvodu Ostrava Jih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53" t="str">
        <f>IF(E17="","",E17)</f>
        <v>Ing. Petr Fraš</v>
      </c>
      <c r="AN49" s="354"/>
      <c r="AO49" s="354"/>
      <c r="AP49" s="354"/>
      <c r="AQ49" s="37"/>
      <c r="AR49" s="40"/>
      <c r="AS49" s="355" t="s">
        <v>51</v>
      </c>
      <c r="AT49" s="35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53" t="str">
        <f>IF(E20="","",E20)</f>
        <v>Ing. Petr Fraš</v>
      </c>
      <c r="AN50" s="354"/>
      <c r="AO50" s="354"/>
      <c r="AP50" s="354"/>
      <c r="AQ50" s="37"/>
      <c r="AR50" s="40"/>
      <c r="AS50" s="357"/>
      <c r="AT50" s="35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9"/>
      <c r="AT51" s="36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2" t="s">
        <v>52</v>
      </c>
      <c r="D52" s="323"/>
      <c r="E52" s="323"/>
      <c r="F52" s="323"/>
      <c r="G52" s="323"/>
      <c r="H52" s="67"/>
      <c r="I52" s="325" t="s">
        <v>53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51" t="s">
        <v>54</v>
      </c>
      <c r="AH52" s="323"/>
      <c r="AI52" s="323"/>
      <c r="AJ52" s="323"/>
      <c r="AK52" s="323"/>
      <c r="AL52" s="323"/>
      <c r="AM52" s="323"/>
      <c r="AN52" s="325" t="s">
        <v>55</v>
      </c>
      <c r="AO52" s="323"/>
      <c r="AP52" s="323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28">
        <f>ROUND(SUM(AG55:AG64),2)</f>
        <v>0</v>
      </c>
      <c r="AH54" s="328"/>
      <c r="AI54" s="328"/>
      <c r="AJ54" s="328"/>
      <c r="AK54" s="328"/>
      <c r="AL54" s="328"/>
      <c r="AM54" s="328"/>
      <c r="AN54" s="361">
        <f t="shared" ref="AN54:AN64" si="0">SUM(AG54,AT54)</f>
        <v>0</v>
      </c>
      <c r="AO54" s="361"/>
      <c r="AP54" s="361"/>
      <c r="AQ54" s="79" t="s">
        <v>19</v>
      </c>
      <c r="AR54" s="80"/>
      <c r="AS54" s="81">
        <f>ROUND(SUM(AS55:AS64),2)</f>
        <v>0</v>
      </c>
      <c r="AT54" s="82">
        <f t="shared" ref="AT54:AT64" si="1">ROUND(SUM(AV54:AW54),2)</f>
        <v>0</v>
      </c>
      <c r="AU54" s="83">
        <f>ROUND(SUM(AU55:AU64),5)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ROUND(SUM(AZ55:AZ64),2)</f>
        <v>0</v>
      </c>
      <c r="BA54" s="82">
        <f>ROUND(SUM(BA55:BA64),2)</f>
        <v>0</v>
      </c>
      <c r="BB54" s="82">
        <f>ROUND(SUM(BB55:BB64),2)</f>
        <v>0</v>
      </c>
      <c r="BC54" s="82">
        <f>ROUND(SUM(BC55:BC64),2)</f>
        <v>0</v>
      </c>
      <c r="BD54" s="84">
        <f>ROUND(SUM(BD55:BD64),2)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24" t="s">
        <v>76</v>
      </c>
      <c r="E55" s="324"/>
      <c r="F55" s="324"/>
      <c r="G55" s="324"/>
      <c r="H55" s="324"/>
      <c r="I55" s="90"/>
      <c r="J55" s="324" t="s">
        <v>77</v>
      </c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49">
        <f>'07 - Stoupačka 05 Stavebn...'!J30</f>
        <v>0</v>
      </c>
      <c r="AH55" s="350"/>
      <c r="AI55" s="350"/>
      <c r="AJ55" s="350"/>
      <c r="AK55" s="350"/>
      <c r="AL55" s="350"/>
      <c r="AM55" s="350"/>
      <c r="AN55" s="349">
        <f t="shared" si="0"/>
        <v>0</v>
      </c>
      <c r="AO55" s="350"/>
      <c r="AP55" s="350"/>
      <c r="AQ55" s="91" t="s">
        <v>78</v>
      </c>
      <c r="AR55" s="92"/>
      <c r="AS55" s="93">
        <v>0</v>
      </c>
      <c r="AT55" s="94">
        <f t="shared" si="1"/>
        <v>0</v>
      </c>
      <c r="AU55" s="95">
        <f>'07 - Stoupačka 05 Stavebn...'!P96</f>
        <v>0</v>
      </c>
      <c r="AV55" s="94">
        <f>'07 - Stoupačka 05 Stavebn...'!J33</f>
        <v>0</v>
      </c>
      <c r="AW55" s="94">
        <f>'07 - Stoupačka 05 Stavebn...'!J34</f>
        <v>0</v>
      </c>
      <c r="AX55" s="94">
        <f>'07 - Stoupačka 05 Stavebn...'!J35</f>
        <v>0</v>
      </c>
      <c r="AY55" s="94">
        <f>'07 - Stoupačka 05 Stavebn...'!J36</f>
        <v>0</v>
      </c>
      <c r="AZ55" s="94">
        <f>'07 - Stoupačka 05 Stavebn...'!F33</f>
        <v>0</v>
      </c>
      <c r="BA55" s="94">
        <f>'07 - Stoupačka 05 Stavebn...'!F34</f>
        <v>0</v>
      </c>
      <c r="BB55" s="94">
        <f>'07 - Stoupačka 05 Stavebn...'!F35</f>
        <v>0</v>
      </c>
      <c r="BC55" s="94">
        <f>'07 - Stoupačka 05 Stavebn...'!F36</f>
        <v>0</v>
      </c>
      <c r="BD55" s="96">
        <f>'07 - Stoupačka 05 Stavebn...'!F37</f>
        <v>0</v>
      </c>
      <c r="BT55" s="97" t="s">
        <v>79</v>
      </c>
      <c r="BV55" s="97" t="s">
        <v>73</v>
      </c>
      <c r="BW55" s="97" t="s">
        <v>80</v>
      </c>
      <c r="BX55" s="97" t="s">
        <v>5</v>
      </c>
      <c r="CL55" s="97" t="s">
        <v>19</v>
      </c>
      <c r="CM55" s="97" t="s">
        <v>79</v>
      </c>
    </row>
    <row r="56" spans="1:91" s="7" customFormat="1" ht="16.5" customHeight="1">
      <c r="A56" s="87" t="s">
        <v>75</v>
      </c>
      <c r="B56" s="88"/>
      <c r="C56" s="89"/>
      <c r="D56" s="324" t="s">
        <v>81</v>
      </c>
      <c r="E56" s="324"/>
      <c r="F56" s="324"/>
      <c r="G56" s="324"/>
      <c r="H56" s="324"/>
      <c r="I56" s="90"/>
      <c r="J56" s="324" t="s">
        <v>82</v>
      </c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349">
        <f>'08 - Stoupačka 05 ZTI'!J30</f>
        <v>0</v>
      </c>
      <c r="AH56" s="350"/>
      <c r="AI56" s="350"/>
      <c r="AJ56" s="350"/>
      <c r="AK56" s="350"/>
      <c r="AL56" s="350"/>
      <c r="AM56" s="350"/>
      <c r="AN56" s="349">
        <f t="shared" si="0"/>
        <v>0</v>
      </c>
      <c r="AO56" s="350"/>
      <c r="AP56" s="350"/>
      <c r="AQ56" s="91" t="s">
        <v>78</v>
      </c>
      <c r="AR56" s="92"/>
      <c r="AS56" s="93">
        <v>0</v>
      </c>
      <c r="AT56" s="94">
        <f t="shared" si="1"/>
        <v>0</v>
      </c>
      <c r="AU56" s="95">
        <f>'08 - Stoupačka 05 ZTI'!P86</f>
        <v>0</v>
      </c>
      <c r="AV56" s="94">
        <f>'08 - Stoupačka 05 ZTI'!J33</f>
        <v>0</v>
      </c>
      <c r="AW56" s="94">
        <f>'08 - Stoupačka 05 ZTI'!J34</f>
        <v>0</v>
      </c>
      <c r="AX56" s="94">
        <f>'08 - Stoupačka 05 ZTI'!J35</f>
        <v>0</v>
      </c>
      <c r="AY56" s="94">
        <f>'08 - Stoupačka 05 ZTI'!J36</f>
        <v>0</v>
      </c>
      <c r="AZ56" s="94">
        <f>'08 - Stoupačka 05 ZTI'!F33</f>
        <v>0</v>
      </c>
      <c r="BA56" s="94">
        <f>'08 - Stoupačka 05 ZTI'!F34</f>
        <v>0</v>
      </c>
      <c r="BB56" s="94">
        <f>'08 - Stoupačka 05 ZTI'!F35</f>
        <v>0</v>
      </c>
      <c r="BC56" s="94">
        <f>'08 - Stoupačka 05 ZTI'!F36</f>
        <v>0</v>
      </c>
      <c r="BD56" s="96">
        <f>'08 - Stoupačka 05 ZTI'!F37</f>
        <v>0</v>
      </c>
      <c r="BT56" s="97" t="s">
        <v>79</v>
      </c>
      <c r="BV56" s="97" t="s">
        <v>73</v>
      </c>
      <c r="BW56" s="97" t="s">
        <v>83</v>
      </c>
      <c r="BX56" s="97" t="s">
        <v>5</v>
      </c>
      <c r="CL56" s="97" t="s">
        <v>19</v>
      </c>
      <c r="CM56" s="97" t="s">
        <v>79</v>
      </c>
    </row>
    <row r="57" spans="1:91" s="7" customFormat="1" ht="16.5" customHeight="1">
      <c r="A57" s="87" t="s">
        <v>75</v>
      </c>
      <c r="B57" s="88"/>
      <c r="C57" s="89"/>
      <c r="D57" s="324" t="s">
        <v>84</v>
      </c>
      <c r="E57" s="324"/>
      <c r="F57" s="324"/>
      <c r="G57" s="324"/>
      <c r="H57" s="324"/>
      <c r="I57" s="90"/>
      <c r="J57" s="324" t="s">
        <v>85</v>
      </c>
      <c r="K57" s="324"/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349">
        <f>'09 - Stoupačka 05 Elektro...'!J30</f>
        <v>0</v>
      </c>
      <c r="AH57" s="350"/>
      <c r="AI57" s="350"/>
      <c r="AJ57" s="350"/>
      <c r="AK57" s="350"/>
      <c r="AL57" s="350"/>
      <c r="AM57" s="350"/>
      <c r="AN57" s="349">
        <f t="shared" si="0"/>
        <v>0</v>
      </c>
      <c r="AO57" s="350"/>
      <c r="AP57" s="350"/>
      <c r="AQ57" s="91" t="s">
        <v>78</v>
      </c>
      <c r="AR57" s="92"/>
      <c r="AS57" s="93">
        <v>0</v>
      </c>
      <c r="AT57" s="94">
        <f t="shared" si="1"/>
        <v>0</v>
      </c>
      <c r="AU57" s="95">
        <f>'09 - Stoupačka 05 Elektro...'!P81</f>
        <v>0</v>
      </c>
      <c r="AV57" s="94">
        <f>'09 - Stoupačka 05 Elektro...'!J33</f>
        <v>0</v>
      </c>
      <c r="AW57" s="94">
        <f>'09 - Stoupačka 05 Elektro...'!J34</f>
        <v>0</v>
      </c>
      <c r="AX57" s="94">
        <f>'09 - Stoupačka 05 Elektro...'!J35</f>
        <v>0</v>
      </c>
      <c r="AY57" s="94">
        <f>'09 - Stoupačka 05 Elektro...'!J36</f>
        <v>0</v>
      </c>
      <c r="AZ57" s="94">
        <f>'09 - Stoupačka 05 Elektro...'!F33</f>
        <v>0</v>
      </c>
      <c r="BA57" s="94">
        <f>'09 - Stoupačka 05 Elektro...'!F34</f>
        <v>0</v>
      </c>
      <c r="BB57" s="94">
        <f>'09 - Stoupačka 05 Elektro...'!F35</f>
        <v>0</v>
      </c>
      <c r="BC57" s="94">
        <f>'09 - Stoupačka 05 Elektro...'!F36</f>
        <v>0</v>
      </c>
      <c r="BD57" s="96">
        <f>'09 - Stoupačka 05 Elektro...'!F37</f>
        <v>0</v>
      </c>
      <c r="BT57" s="97" t="s">
        <v>79</v>
      </c>
      <c r="BV57" s="97" t="s">
        <v>73</v>
      </c>
      <c r="BW57" s="97" t="s">
        <v>86</v>
      </c>
      <c r="BX57" s="97" t="s">
        <v>5</v>
      </c>
      <c r="CL57" s="97" t="s">
        <v>19</v>
      </c>
      <c r="CM57" s="97" t="s">
        <v>79</v>
      </c>
    </row>
    <row r="58" spans="1:91" s="7" customFormat="1" ht="16.5" customHeight="1">
      <c r="A58" s="87" t="s">
        <v>75</v>
      </c>
      <c r="B58" s="88"/>
      <c r="C58" s="89"/>
      <c r="D58" s="324" t="s">
        <v>87</v>
      </c>
      <c r="E58" s="324"/>
      <c r="F58" s="324"/>
      <c r="G58" s="324"/>
      <c r="H58" s="324"/>
      <c r="I58" s="90"/>
      <c r="J58" s="324" t="s">
        <v>88</v>
      </c>
      <c r="K58" s="324"/>
      <c r="L58" s="324"/>
      <c r="M58" s="324"/>
      <c r="N58" s="324"/>
      <c r="O58" s="324"/>
      <c r="P58" s="324"/>
      <c r="Q58" s="324"/>
      <c r="R58" s="324"/>
      <c r="S58" s="324"/>
      <c r="T58" s="324"/>
      <c r="U58" s="324"/>
      <c r="V58" s="324"/>
      <c r="W58" s="324"/>
      <c r="X58" s="324"/>
      <c r="Y58" s="324"/>
      <c r="Z58" s="324"/>
      <c r="AA58" s="324"/>
      <c r="AB58" s="324"/>
      <c r="AC58" s="324"/>
      <c r="AD58" s="324"/>
      <c r="AE58" s="324"/>
      <c r="AF58" s="324"/>
      <c r="AG58" s="349">
        <f>'10 - Stoupačka 06 Stavebn...'!J30</f>
        <v>0</v>
      </c>
      <c r="AH58" s="350"/>
      <c r="AI58" s="350"/>
      <c r="AJ58" s="350"/>
      <c r="AK58" s="350"/>
      <c r="AL58" s="350"/>
      <c r="AM58" s="350"/>
      <c r="AN58" s="349">
        <f t="shared" si="0"/>
        <v>0</v>
      </c>
      <c r="AO58" s="350"/>
      <c r="AP58" s="350"/>
      <c r="AQ58" s="91" t="s">
        <v>78</v>
      </c>
      <c r="AR58" s="92"/>
      <c r="AS58" s="93">
        <v>0</v>
      </c>
      <c r="AT58" s="94">
        <f t="shared" si="1"/>
        <v>0</v>
      </c>
      <c r="AU58" s="95">
        <f>'10 - Stoupačka 06 Stavebn...'!P96</f>
        <v>0</v>
      </c>
      <c r="AV58" s="94">
        <f>'10 - Stoupačka 06 Stavebn...'!J33</f>
        <v>0</v>
      </c>
      <c r="AW58" s="94">
        <f>'10 - Stoupačka 06 Stavebn...'!J34</f>
        <v>0</v>
      </c>
      <c r="AX58" s="94">
        <f>'10 - Stoupačka 06 Stavebn...'!J35</f>
        <v>0</v>
      </c>
      <c r="AY58" s="94">
        <f>'10 - Stoupačka 06 Stavebn...'!J36</f>
        <v>0</v>
      </c>
      <c r="AZ58" s="94">
        <f>'10 - Stoupačka 06 Stavebn...'!F33</f>
        <v>0</v>
      </c>
      <c r="BA58" s="94">
        <f>'10 - Stoupačka 06 Stavebn...'!F34</f>
        <v>0</v>
      </c>
      <c r="BB58" s="94">
        <f>'10 - Stoupačka 06 Stavebn...'!F35</f>
        <v>0</v>
      </c>
      <c r="BC58" s="94">
        <f>'10 - Stoupačka 06 Stavebn...'!F36</f>
        <v>0</v>
      </c>
      <c r="BD58" s="96">
        <f>'10 - Stoupačka 06 Stavebn...'!F37</f>
        <v>0</v>
      </c>
      <c r="BT58" s="97" t="s">
        <v>79</v>
      </c>
      <c r="BV58" s="97" t="s">
        <v>73</v>
      </c>
      <c r="BW58" s="97" t="s">
        <v>89</v>
      </c>
      <c r="BX58" s="97" t="s">
        <v>5</v>
      </c>
      <c r="CL58" s="97" t="s">
        <v>19</v>
      </c>
      <c r="CM58" s="97" t="s">
        <v>79</v>
      </c>
    </row>
    <row r="59" spans="1:91" s="7" customFormat="1" ht="16.5" customHeight="1">
      <c r="A59" s="87" t="s">
        <v>75</v>
      </c>
      <c r="B59" s="88"/>
      <c r="C59" s="89"/>
      <c r="D59" s="324" t="s">
        <v>90</v>
      </c>
      <c r="E59" s="324"/>
      <c r="F59" s="324"/>
      <c r="G59" s="324"/>
      <c r="H59" s="324"/>
      <c r="I59" s="90"/>
      <c r="J59" s="324" t="s">
        <v>91</v>
      </c>
      <c r="K59" s="324"/>
      <c r="L59" s="324"/>
      <c r="M59" s="324"/>
      <c r="N59" s="324"/>
      <c r="O59" s="324"/>
      <c r="P59" s="324"/>
      <c r="Q59" s="324"/>
      <c r="R59" s="324"/>
      <c r="S59" s="324"/>
      <c r="T59" s="324"/>
      <c r="U59" s="324"/>
      <c r="V59" s="324"/>
      <c r="W59" s="324"/>
      <c r="X59" s="324"/>
      <c r="Y59" s="324"/>
      <c r="Z59" s="324"/>
      <c r="AA59" s="324"/>
      <c r="AB59" s="324"/>
      <c r="AC59" s="324"/>
      <c r="AD59" s="324"/>
      <c r="AE59" s="324"/>
      <c r="AF59" s="324"/>
      <c r="AG59" s="349">
        <f>'11 - Stoupačka 06 ZTI'!J30</f>
        <v>0</v>
      </c>
      <c r="AH59" s="350"/>
      <c r="AI59" s="350"/>
      <c r="AJ59" s="350"/>
      <c r="AK59" s="350"/>
      <c r="AL59" s="350"/>
      <c r="AM59" s="350"/>
      <c r="AN59" s="349">
        <f t="shared" si="0"/>
        <v>0</v>
      </c>
      <c r="AO59" s="350"/>
      <c r="AP59" s="350"/>
      <c r="AQ59" s="91" t="s">
        <v>78</v>
      </c>
      <c r="AR59" s="92"/>
      <c r="AS59" s="93">
        <v>0</v>
      </c>
      <c r="AT59" s="94">
        <f t="shared" si="1"/>
        <v>0</v>
      </c>
      <c r="AU59" s="95">
        <f>'11 - Stoupačka 06 ZTI'!P86</f>
        <v>0</v>
      </c>
      <c r="AV59" s="94">
        <f>'11 - Stoupačka 06 ZTI'!J33</f>
        <v>0</v>
      </c>
      <c r="AW59" s="94">
        <f>'11 - Stoupačka 06 ZTI'!J34</f>
        <v>0</v>
      </c>
      <c r="AX59" s="94">
        <f>'11 - Stoupačka 06 ZTI'!J35</f>
        <v>0</v>
      </c>
      <c r="AY59" s="94">
        <f>'11 - Stoupačka 06 ZTI'!J36</f>
        <v>0</v>
      </c>
      <c r="AZ59" s="94">
        <f>'11 - Stoupačka 06 ZTI'!F33</f>
        <v>0</v>
      </c>
      <c r="BA59" s="94">
        <f>'11 - Stoupačka 06 ZTI'!F34</f>
        <v>0</v>
      </c>
      <c r="BB59" s="94">
        <f>'11 - Stoupačka 06 ZTI'!F35</f>
        <v>0</v>
      </c>
      <c r="BC59" s="94">
        <f>'11 - Stoupačka 06 ZTI'!F36</f>
        <v>0</v>
      </c>
      <c r="BD59" s="96">
        <f>'11 - Stoupačka 06 ZTI'!F37</f>
        <v>0</v>
      </c>
      <c r="BT59" s="97" t="s">
        <v>79</v>
      </c>
      <c r="BV59" s="97" t="s">
        <v>73</v>
      </c>
      <c r="BW59" s="97" t="s">
        <v>92</v>
      </c>
      <c r="BX59" s="97" t="s">
        <v>5</v>
      </c>
      <c r="CL59" s="97" t="s">
        <v>19</v>
      </c>
      <c r="CM59" s="97" t="s">
        <v>79</v>
      </c>
    </row>
    <row r="60" spans="1:91" s="7" customFormat="1" ht="16.5" customHeight="1">
      <c r="A60" s="87" t="s">
        <v>75</v>
      </c>
      <c r="B60" s="88"/>
      <c r="C60" s="89"/>
      <c r="D60" s="324" t="s">
        <v>93</v>
      </c>
      <c r="E60" s="324"/>
      <c r="F60" s="324"/>
      <c r="G60" s="324"/>
      <c r="H60" s="324"/>
      <c r="I60" s="90"/>
      <c r="J60" s="324" t="s">
        <v>94</v>
      </c>
      <c r="K60" s="324"/>
      <c r="L60" s="324"/>
      <c r="M60" s="324"/>
      <c r="N60" s="324"/>
      <c r="O60" s="324"/>
      <c r="P60" s="324"/>
      <c r="Q60" s="324"/>
      <c r="R60" s="324"/>
      <c r="S60" s="324"/>
      <c r="T60" s="324"/>
      <c r="U60" s="324"/>
      <c r="V60" s="324"/>
      <c r="W60" s="324"/>
      <c r="X60" s="324"/>
      <c r="Y60" s="324"/>
      <c r="Z60" s="324"/>
      <c r="AA60" s="324"/>
      <c r="AB60" s="324"/>
      <c r="AC60" s="324"/>
      <c r="AD60" s="324"/>
      <c r="AE60" s="324"/>
      <c r="AF60" s="324"/>
      <c r="AG60" s="349">
        <f>'12 - Stoupačka 06 Elektro...'!J30</f>
        <v>0</v>
      </c>
      <c r="AH60" s="350"/>
      <c r="AI60" s="350"/>
      <c r="AJ60" s="350"/>
      <c r="AK60" s="350"/>
      <c r="AL60" s="350"/>
      <c r="AM60" s="350"/>
      <c r="AN60" s="349">
        <f t="shared" si="0"/>
        <v>0</v>
      </c>
      <c r="AO60" s="350"/>
      <c r="AP60" s="350"/>
      <c r="AQ60" s="91" t="s">
        <v>78</v>
      </c>
      <c r="AR60" s="92"/>
      <c r="AS60" s="93">
        <v>0</v>
      </c>
      <c r="AT60" s="94">
        <f t="shared" si="1"/>
        <v>0</v>
      </c>
      <c r="AU60" s="95">
        <f>'12 - Stoupačka 06 Elektro...'!P81</f>
        <v>0</v>
      </c>
      <c r="AV60" s="94">
        <f>'12 - Stoupačka 06 Elektro...'!J33</f>
        <v>0</v>
      </c>
      <c r="AW60" s="94">
        <f>'12 - Stoupačka 06 Elektro...'!J34</f>
        <v>0</v>
      </c>
      <c r="AX60" s="94">
        <f>'12 - Stoupačka 06 Elektro...'!J35</f>
        <v>0</v>
      </c>
      <c r="AY60" s="94">
        <f>'12 - Stoupačka 06 Elektro...'!J36</f>
        <v>0</v>
      </c>
      <c r="AZ60" s="94">
        <f>'12 - Stoupačka 06 Elektro...'!F33</f>
        <v>0</v>
      </c>
      <c r="BA60" s="94">
        <f>'12 - Stoupačka 06 Elektro...'!F34</f>
        <v>0</v>
      </c>
      <c r="BB60" s="94">
        <f>'12 - Stoupačka 06 Elektro...'!F35</f>
        <v>0</v>
      </c>
      <c r="BC60" s="94">
        <f>'12 - Stoupačka 06 Elektro...'!F36</f>
        <v>0</v>
      </c>
      <c r="BD60" s="96">
        <f>'12 - Stoupačka 06 Elektro...'!F37</f>
        <v>0</v>
      </c>
      <c r="BT60" s="97" t="s">
        <v>79</v>
      </c>
      <c r="BV60" s="97" t="s">
        <v>73</v>
      </c>
      <c r="BW60" s="97" t="s">
        <v>95</v>
      </c>
      <c r="BX60" s="97" t="s">
        <v>5</v>
      </c>
      <c r="CL60" s="97" t="s">
        <v>19</v>
      </c>
      <c r="CM60" s="97" t="s">
        <v>79</v>
      </c>
    </row>
    <row r="61" spans="1:91" s="7" customFormat="1" ht="16.5" customHeight="1">
      <c r="A61" s="87" t="s">
        <v>75</v>
      </c>
      <c r="B61" s="88"/>
      <c r="C61" s="89"/>
      <c r="D61" s="324" t="s">
        <v>96</v>
      </c>
      <c r="E61" s="324"/>
      <c r="F61" s="324"/>
      <c r="G61" s="324"/>
      <c r="H61" s="324"/>
      <c r="I61" s="90"/>
      <c r="J61" s="324" t="s">
        <v>97</v>
      </c>
      <c r="K61" s="324"/>
      <c r="L61" s="324"/>
      <c r="M61" s="324"/>
      <c r="N61" s="324"/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324"/>
      <c r="AA61" s="324"/>
      <c r="AB61" s="324"/>
      <c r="AC61" s="324"/>
      <c r="AD61" s="324"/>
      <c r="AE61" s="324"/>
      <c r="AF61" s="324"/>
      <c r="AG61" s="349">
        <f>'13 - Stoupačka 07 Stavebn...'!J30</f>
        <v>0</v>
      </c>
      <c r="AH61" s="350"/>
      <c r="AI61" s="350"/>
      <c r="AJ61" s="350"/>
      <c r="AK61" s="350"/>
      <c r="AL61" s="350"/>
      <c r="AM61" s="350"/>
      <c r="AN61" s="349">
        <f t="shared" si="0"/>
        <v>0</v>
      </c>
      <c r="AO61" s="350"/>
      <c r="AP61" s="350"/>
      <c r="AQ61" s="91" t="s">
        <v>78</v>
      </c>
      <c r="AR61" s="92"/>
      <c r="AS61" s="93">
        <v>0</v>
      </c>
      <c r="AT61" s="94">
        <f t="shared" si="1"/>
        <v>0</v>
      </c>
      <c r="AU61" s="95">
        <f>'13 - Stoupačka 07 Stavebn...'!P96</f>
        <v>0</v>
      </c>
      <c r="AV61" s="94">
        <f>'13 - Stoupačka 07 Stavebn...'!J33</f>
        <v>0</v>
      </c>
      <c r="AW61" s="94">
        <f>'13 - Stoupačka 07 Stavebn...'!J34</f>
        <v>0</v>
      </c>
      <c r="AX61" s="94">
        <f>'13 - Stoupačka 07 Stavebn...'!J35</f>
        <v>0</v>
      </c>
      <c r="AY61" s="94">
        <f>'13 - Stoupačka 07 Stavebn...'!J36</f>
        <v>0</v>
      </c>
      <c r="AZ61" s="94">
        <f>'13 - Stoupačka 07 Stavebn...'!F33</f>
        <v>0</v>
      </c>
      <c r="BA61" s="94">
        <f>'13 - Stoupačka 07 Stavebn...'!F34</f>
        <v>0</v>
      </c>
      <c r="BB61" s="94">
        <f>'13 - Stoupačka 07 Stavebn...'!F35</f>
        <v>0</v>
      </c>
      <c r="BC61" s="94">
        <f>'13 - Stoupačka 07 Stavebn...'!F36</f>
        <v>0</v>
      </c>
      <c r="BD61" s="96">
        <f>'13 - Stoupačka 07 Stavebn...'!F37</f>
        <v>0</v>
      </c>
      <c r="BT61" s="97" t="s">
        <v>79</v>
      </c>
      <c r="BV61" s="97" t="s">
        <v>73</v>
      </c>
      <c r="BW61" s="97" t="s">
        <v>98</v>
      </c>
      <c r="BX61" s="97" t="s">
        <v>5</v>
      </c>
      <c r="CL61" s="97" t="s">
        <v>19</v>
      </c>
      <c r="CM61" s="97" t="s">
        <v>79</v>
      </c>
    </row>
    <row r="62" spans="1:91" s="7" customFormat="1" ht="16.5" customHeight="1">
      <c r="A62" s="87" t="s">
        <v>75</v>
      </c>
      <c r="B62" s="88"/>
      <c r="C62" s="89"/>
      <c r="D62" s="324" t="s">
        <v>99</v>
      </c>
      <c r="E62" s="324"/>
      <c r="F62" s="324"/>
      <c r="G62" s="324"/>
      <c r="H62" s="324"/>
      <c r="I62" s="90"/>
      <c r="J62" s="324" t="s">
        <v>100</v>
      </c>
      <c r="K62" s="324"/>
      <c r="L62" s="324"/>
      <c r="M62" s="324"/>
      <c r="N62" s="324"/>
      <c r="O62" s="324"/>
      <c r="P62" s="324"/>
      <c r="Q62" s="324"/>
      <c r="R62" s="324"/>
      <c r="S62" s="324"/>
      <c r="T62" s="324"/>
      <c r="U62" s="324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49">
        <f>'14 - Stoupačka 07 ZTI'!J30</f>
        <v>0</v>
      </c>
      <c r="AH62" s="350"/>
      <c r="AI62" s="350"/>
      <c r="AJ62" s="350"/>
      <c r="AK62" s="350"/>
      <c r="AL62" s="350"/>
      <c r="AM62" s="350"/>
      <c r="AN62" s="349">
        <f t="shared" si="0"/>
        <v>0</v>
      </c>
      <c r="AO62" s="350"/>
      <c r="AP62" s="350"/>
      <c r="AQ62" s="91" t="s">
        <v>78</v>
      </c>
      <c r="AR62" s="92"/>
      <c r="AS62" s="93">
        <v>0</v>
      </c>
      <c r="AT62" s="94">
        <f t="shared" si="1"/>
        <v>0</v>
      </c>
      <c r="AU62" s="95">
        <f>'14 - Stoupačka 07 ZTI'!P86</f>
        <v>0</v>
      </c>
      <c r="AV62" s="94">
        <f>'14 - Stoupačka 07 ZTI'!J33</f>
        <v>0</v>
      </c>
      <c r="AW62" s="94">
        <f>'14 - Stoupačka 07 ZTI'!J34</f>
        <v>0</v>
      </c>
      <c r="AX62" s="94">
        <f>'14 - Stoupačka 07 ZTI'!J35</f>
        <v>0</v>
      </c>
      <c r="AY62" s="94">
        <f>'14 - Stoupačka 07 ZTI'!J36</f>
        <v>0</v>
      </c>
      <c r="AZ62" s="94">
        <f>'14 - Stoupačka 07 ZTI'!F33</f>
        <v>0</v>
      </c>
      <c r="BA62" s="94">
        <f>'14 - Stoupačka 07 ZTI'!F34</f>
        <v>0</v>
      </c>
      <c r="BB62" s="94">
        <f>'14 - Stoupačka 07 ZTI'!F35</f>
        <v>0</v>
      </c>
      <c r="BC62" s="94">
        <f>'14 - Stoupačka 07 ZTI'!F36</f>
        <v>0</v>
      </c>
      <c r="BD62" s="96">
        <f>'14 - Stoupačka 07 ZTI'!F37</f>
        <v>0</v>
      </c>
      <c r="BT62" s="97" t="s">
        <v>79</v>
      </c>
      <c r="BV62" s="97" t="s">
        <v>73</v>
      </c>
      <c r="BW62" s="97" t="s">
        <v>101</v>
      </c>
      <c r="BX62" s="97" t="s">
        <v>5</v>
      </c>
      <c r="CL62" s="97" t="s">
        <v>19</v>
      </c>
      <c r="CM62" s="97" t="s">
        <v>79</v>
      </c>
    </row>
    <row r="63" spans="1:91" s="7" customFormat="1" ht="16.5" customHeight="1">
      <c r="A63" s="87" t="s">
        <v>75</v>
      </c>
      <c r="B63" s="88"/>
      <c r="C63" s="89"/>
      <c r="D63" s="324" t="s">
        <v>8</v>
      </c>
      <c r="E63" s="324"/>
      <c r="F63" s="324"/>
      <c r="G63" s="324"/>
      <c r="H63" s="324"/>
      <c r="I63" s="90"/>
      <c r="J63" s="324" t="s">
        <v>102</v>
      </c>
      <c r="K63" s="324"/>
      <c r="L63" s="324"/>
      <c r="M63" s="324"/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24"/>
      <c r="AE63" s="324"/>
      <c r="AF63" s="324"/>
      <c r="AG63" s="349">
        <f>'15 - Stoupačka 07 Elektro...'!J30</f>
        <v>0</v>
      </c>
      <c r="AH63" s="350"/>
      <c r="AI63" s="350"/>
      <c r="AJ63" s="350"/>
      <c r="AK63" s="350"/>
      <c r="AL63" s="350"/>
      <c r="AM63" s="350"/>
      <c r="AN63" s="349">
        <f t="shared" si="0"/>
        <v>0</v>
      </c>
      <c r="AO63" s="350"/>
      <c r="AP63" s="350"/>
      <c r="AQ63" s="91" t="s">
        <v>78</v>
      </c>
      <c r="AR63" s="92"/>
      <c r="AS63" s="93">
        <v>0</v>
      </c>
      <c r="AT63" s="94">
        <f t="shared" si="1"/>
        <v>0</v>
      </c>
      <c r="AU63" s="95">
        <f>'15 - Stoupačka 07 Elektro...'!P81</f>
        <v>0</v>
      </c>
      <c r="AV63" s="94">
        <f>'15 - Stoupačka 07 Elektro...'!J33</f>
        <v>0</v>
      </c>
      <c r="AW63" s="94">
        <f>'15 - Stoupačka 07 Elektro...'!J34</f>
        <v>0</v>
      </c>
      <c r="AX63" s="94">
        <f>'15 - Stoupačka 07 Elektro...'!J35</f>
        <v>0</v>
      </c>
      <c r="AY63" s="94">
        <f>'15 - Stoupačka 07 Elektro...'!J36</f>
        <v>0</v>
      </c>
      <c r="AZ63" s="94">
        <f>'15 - Stoupačka 07 Elektro...'!F33</f>
        <v>0</v>
      </c>
      <c r="BA63" s="94">
        <f>'15 - Stoupačka 07 Elektro...'!F34</f>
        <v>0</v>
      </c>
      <c r="BB63" s="94">
        <f>'15 - Stoupačka 07 Elektro...'!F35</f>
        <v>0</v>
      </c>
      <c r="BC63" s="94">
        <f>'15 - Stoupačka 07 Elektro...'!F36</f>
        <v>0</v>
      </c>
      <c r="BD63" s="96">
        <f>'15 - Stoupačka 07 Elektro...'!F37</f>
        <v>0</v>
      </c>
      <c r="BT63" s="97" t="s">
        <v>79</v>
      </c>
      <c r="BV63" s="97" t="s">
        <v>73</v>
      </c>
      <c r="BW63" s="97" t="s">
        <v>103</v>
      </c>
      <c r="BX63" s="97" t="s">
        <v>5</v>
      </c>
      <c r="CL63" s="97" t="s">
        <v>19</v>
      </c>
      <c r="CM63" s="97" t="s">
        <v>79</v>
      </c>
    </row>
    <row r="64" spans="1:91" s="7" customFormat="1" ht="16.5" customHeight="1">
      <c r="A64" s="87" t="s">
        <v>75</v>
      </c>
      <c r="B64" s="88"/>
      <c r="C64" s="89"/>
      <c r="D64" s="324" t="s">
        <v>104</v>
      </c>
      <c r="E64" s="324"/>
      <c r="F64" s="324"/>
      <c r="G64" s="324"/>
      <c r="H64" s="324"/>
      <c r="I64" s="90"/>
      <c r="J64" s="324" t="s">
        <v>105</v>
      </c>
      <c r="K64" s="324"/>
      <c r="L64" s="324"/>
      <c r="M64" s="324"/>
      <c r="N64" s="324"/>
      <c r="O64" s="324"/>
      <c r="P64" s="324"/>
      <c r="Q64" s="324"/>
      <c r="R64" s="324"/>
      <c r="S64" s="324"/>
      <c r="T64" s="324"/>
      <c r="U64" s="324"/>
      <c r="V64" s="324"/>
      <c r="W64" s="324"/>
      <c r="X64" s="324"/>
      <c r="Y64" s="324"/>
      <c r="Z64" s="324"/>
      <c r="AA64" s="324"/>
      <c r="AB64" s="324"/>
      <c r="AC64" s="324"/>
      <c r="AD64" s="324"/>
      <c r="AE64" s="324"/>
      <c r="AF64" s="324"/>
      <c r="AG64" s="349">
        <f>'20 - VRN'!J30</f>
        <v>0</v>
      </c>
      <c r="AH64" s="350"/>
      <c r="AI64" s="350"/>
      <c r="AJ64" s="350"/>
      <c r="AK64" s="350"/>
      <c r="AL64" s="350"/>
      <c r="AM64" s="350"/>
      <c r="AN64" s="349">
        <f t="shared" si="0"/>
        <v>0</v>
      </c>
      <c r="AO64" s="350"/>
      <c r="AP64" s="350"/>
      <c r="AQ64" s="91" t="s">
        <v>78</v>
      </c>
      <c r="AR64" s="92"/>
      <c r="AS64" s="98">
        <v>0</v>
      </c>
      <c r="AT64" s="99">
        <f t="shared" si="1"/>
        <v>0</v>
      </c>
      <c r="AU64" s="100">
        <f>'20 - VRN'!P83</f>
        <v>0</v>
      </c>
      <c r="AV64" s="99">
        <f>'20 - VRN'!J33</f>
        <v>0</v>
      </c>
      <c r="AW64" s="99">
        <f>'20 - VRN'!J34</f>
        <v>0</v>
      </c>
      <c r="AX64" s="99">
        <f>'20 - VRN'!J35</f>
        <v>0</v>
      </c>
      <c r="AY64" s="99">
        <f>'20 - VRN'!J36</f>
        <v>0</v>
      </c>
      <c r="AZ64" s="99">
        <f>'20 - VRN'!F33</f>
        <v>0</v>
      </c>
      <c r="BA64" s="99">
        <f>'20 - VRN'!F34</f>
        <v>0</v>
      </c>
      <c r="BB64" s="99">
        <f>'20 - VRN'!F35</f>
        <v>0</v>
      </c>
      <c r="BC64" s="99">
        <f>'20 - VRN'!F36</f>
        <v>0</v>
      </c>
      <c r="BD64" s="101">
        <f>'20 - VRN'!F37</f>
        <v>0</v>
      </c>
      <c r="BT64" s="97" t="s">
        <v>79</v>
      </c>
      <c r="BV64" s="97" t="s">
        <v>73</v>
      </c>
      <c r="BW64" s="97" t="s">
        <v>106</v>
      </c>
      <c r="BX64" s="97" t="s">
        <v>5</v>
      </c>
      <c r="CL64" s="97" t="s">
        <v>19</v>
      </c>
      <c r="CM64" s="97" t="s">
        <v>79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HIvC1TVvdSIfZRL69erssViotkwr+LF8w5nUbUeWsE44jpwJcaU6UExbYRLlH1rauxuL3NmjX1hhk/M+p6PLGw==" saltValue="6DpPx1mvpywF3bNzQYbg3vYI5dhfutxSZNUiUxYUvhVuee5I87/PVrg4IZI9tEzpHhHmL0lWTE2qUTwzejlnhg==" spinCount="100000" sheet="1" objects="1" scenarios="1" formatColumns="0" formatRows="0"/>
  <mergeCells count="78"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07 - Stoupačka 05 Stavebn...'!C2" display="/"/>
    <hyperlink ref="A56" location="'08 - Stoupačka 05 ZTI'!C2" display="/"/>
    <hyperlink ref="A57" location="'09 - Stoupačka 05 Elektro...'!C2" display="/"/>
    <hyperlink ref="A58" location="'10 - Stoupačka 06 Stavebn...'!C2" display="/"/>
    <hyperlink ref="A59" location="'11 - Stoupačka 06 ZTI'!C2" display="/"/>
    <hyperlink ref="A60" location="'12 - Stoupačka 06 Elektro...'!C2" display="/"/>
    <hyperlink ref="A61" location="'13 - Stoupačka 07 Stavebn...'!C2" display="/"/>
    <hyperlink ref="A62" location="'14 - Stoupačka 07 ZTI'!C2" display="/"/>
    <hyperlink ref="A63" location="'15 - Stoupačka 07 Elektro...'!C2" display="/"/>
    <hyperlink ref="A64" location="'20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103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1156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ROUND((SUM(BE81:BE85)),  2)</f>
        <v>0</v>
      </c>
      <c r="G33" s="35"/>
      <c r="H33" s="35"/>
      <c r="I33" s="119">
        <v>0.21</v>
      </c>
      <c r="J33" s="118">
        <f>ROUND(((SUM(BE81:BE85))*I33),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ROUND((SUM(BF81:BF85)),  2)</f>
        <v>0</v>
      </c>
      <c r="G34" s="35"/>
      <c r="H34" s="35"/>
      <c r="I34" s="119">
        <v>0.15</v>
      </c>
      <c r="J34" s="118">
        <f>ROUND(((SUM(BF81:BF85))*I34),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15 - Stoupačka 07 Elektroinstalace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121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1039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131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69" t="str">
        <f>E7</f>
        <v>Oprava stoupacího potrubí č. 5, 6 a 7 v BD Čujkovova 32</v>
      </c>
      <c r="F71" s="370"/>
      <c r="G71" s="370"/>
      <c r="H71" s="370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108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6" t="str">
        <f>E9</f>
        <v>15 - Stoupačka 07 Elektroinstalace</v>
      </c>
      <c r="F73" s="371"/>
      <c r="G73" s="371"/>
      <c r="H73" s="371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Ostrava</v>
      </c>
      <c r="G75" s="37"/>
      <c r="H75" s="37"/>
      <c r="I75" s="30" t="s">
        <v>23</v>
      </c>
      <c r="J75" s="60" t="str">
        <f>IF(J12="","",J12)</f>
        <v>23. 10. 2022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>Úřad městského obvodu Ostrava Jih</v>
      </c>
      <c r="G77" s="37"/>
      <c r="H77" s="37"/>
      <c r="I77" s="30" t="s">
        <v>31</v>
      </c>
      <c r="J77" s="33" t="str">
        <f>E21</f>
        <v>Ing. Petr Fraš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>Ing. Petr Fraš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132</v>
      </c>
      <c r="D80" s="150" t="s">
        <v>56</v>
      </c>
      <c r="E80" s="150" t="s">
        <v>52</v>
      </c>
      <c r="F80" s="150" t="s">
        <v>53</v>
      </c>
      <c r="G80" s="150" t="s">
        <v>133</v>
      </c>
      <c r="H80" s="150" t="s">
        <v>134</v>
      </c>
      <c r="I80" s="150" t="s">
        <v>135</v>
      </c>
      <c r="J80" s="150" t="s">
        <v>112</v>
      </c>
      <c r="K80" s="151" t="s">
        <v>136</v>
      </c>
      <c r="L80" s="152"/>
      <c r="M80" s="69" t="s">
        <v>19</v>
      </c>
      <c r="N80" s="70" t="s">
        <v>41</v>
      </c>
      <c r="O80" s="70" t="s">
        <v>137</v>
      </c>
      <c r="P80" s="70" t="s">
        <v>138</v>
      </c>
      <c r="Q80" s="70" t="s">
        <v>139</v>
      </c>
      <c r="R80" s="70" t="s">
        <v>140</v>
      </c>
      <c r="S80" s="70" t="s">
        <v>141</v>
      </c>
      <c r="T80" s="71" t="s">
        <v>142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143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113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375</v>
      </c>
      <c r="F82" s="161" t="s">
        <v>376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155</v>
      </c>
      <c r="AT82" s="170" t="s">
        <v>70</v>
      </c>
      <c r="AU82" s="170" t="s">
        <v>71</v>
      </c>
      <c r="AY82" s="169" t="s">
        <v>146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70</v>
      </c>
      <c r="E83" s="172" t="s">
        <v>1040</v>
      </c>
      <c r="F83" s="172" t="s">
        <v>1041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SUM(P84:P85)</f>
        <v>0</v>
      </c>
      <c r="Q83" s="166"/>
      <c r="R83" s="167">
        <f>SUM(R84:R85)</f>
        <v>0</v>
      </c>
      <c r="S83" s="166"/>
      <c r="T83" s="168">
        <f>SUM(T84:T85)</f>
        <v>0</v>
      </c>
      <c r="AR83" s="169" t="s">
        <v>155</v>
      </c>
      <c r="AT83" s="170" t="s">
        <v>70</v>
      </c>
      <c r="AU83" s="170" t="s">
        <v>79</v>
      </c>
      <c r="AY83" s="169" t="s">
        <v>146</v>
      </c>
      <c r="BK83" s="171">
        <f>SUM(BK84:BK85)</f>
        <v>0</v>
      </c>
    </row>
    <row r="84" spans="1:65" s="2" customFormat="1" ht="16.5" customHeight="1">
      <c r="A84" s="35"/>
      <c r="B84" s="36"/>
      <c r="C84" s="174" t="s">
        <v>79</v>
      </c>
      <c r="D84" s="174" t="s">
        <v>149</v>
      </c>
      <c r="E84" s="175" t="s">
        <v>1042</v>
      </c>
      <c r="F84" s="176" t="s">
        <v>1043</v>
      </c>
      <c r="G84" s="177" t="s">
        <v>410</v>
      </c>
      <c r="H84" s="178">
        <v>1</v>
      </c>
      <c r="I84" s="179"/>
      <c r="J84" s="180">
        <f>ROUND(I84*H84,2)</f>
        <v>0</v>
      </c>
      <c r="K84" s="176" t="s">
        <v>411</v>
      </c>
      <c r="L84" s="40"/>
      <c r="M84" s="181" t="s">
        <v>19</v>
      </c>
      <c r="N84" s="182" t="s">
        <v>43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254</v>
      </c>
      <c r="AT84" s="185" t="s">
        <v>149</v>
      </c>
      <c r="AU84" s="185" t="s">
        <v>155</v>
      </c>
      <c r="AY84" s="18" t="s">
        <v>146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155</v>
      </c>
      <c r="BK84" s="186">
        <f>ROUND(I84*H84,2)</f>
        <v>0</v>
      </c>
      <c r="BL84" s="18" t="s">
        <v>254</v>
      </c>
      <c r="BM84" s="185" t="s">
        <v>1044</v>
      </c>
    </row>
    <row r="85" spans="1:65" s="14" customFormat="1" ht="11.25">
      <c r="B85" s="203"/>
      <c r="C85" s="204"/>
      <c r="D85" s="194" t="s">
        <v>159</v>
      </c>
      <c r="E85" s="205" t="s">
        <v>19</v>
      </c>
      <c r="F85" s="206" t="s">
        <v>79</v>
      </c>
      <c r="G85" s="204"/>
      <c r="H85" s="207">
        <v>1</v>
      </c>
      <c r="I85" s="208"/>
      <c r="J85" s="204"/>
      <c r="K85" s="204"/>
      <c r="L85" s="209"/>
      <c r="M85" s="238"/>
      <c r="N85" s="239"/>
      <c r="O85" s="239"/>
      <c r="P85" s="239"/>
      <c r="Q85" s="239"/>
      <c r="R85" s="239"/>
      <c r="S85" s="239"/>
      <c r="T85" s="240"/>
      <c r="AT85" s="213" t="s">
        <v>159</v>
      </c>
      <c r="AU85" s="213" t="s">
        <v>155</v>
      </c>
      <c r="AV85" s="14" t="s">
        <v>155</v>
      </c>
      <c r="AW85" s="14" t="s">
        <v>33</v>
      </c>
      <c r="AX85" s="14" t="s">
        <v>79</v>
      </c>
      <c r="AY85" s="213" t="s">
        <v>146</v>
      </c>
    </row>
    <row r="86" spans="1:65" s="2" customFormat="1" ht="6.95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g9Gwr2SEG3vqjoTUFcBu+/LtoDpR4duSzhg9Ciw7MClJcwe6Z6ah+z3bK6j2H+qB+1j+0ct7NTLgxi1dHxAcGQ==" saltValue="hr4yCpJW4w9vxCy+4EBvI2Y/9Y88/JzGUq6daT76/gm+Hjz2z2bg6LspwuMBC8nBDYNMXw8fe4azztsHNSNHvA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106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1157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ROUND((SUM(BE83:BE108)),  2)</f>
        <v>0</v>
      </c>
      <c r="G33" s="35"/>
      <c r="H33" s="35"/>
      <c r="I33" s="119">
        <v>0.21</v>
      </c>
      <c r="J33" s="118">
        <f>ROUND(((SUM(BE83:BE108))*I33),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ROUND((SUM(BF83:BF108)),  2)</f>
        <v>0</v>
      </c>
      <c r="G34" s="35"/>
      <c r="H34" s="35"/>
      <c r="I34" s="119">
        <v>0.15</v>
      </c>
      <c r="J34" s="118">
        <f>ROUND(((SUM(BF83:BF108))*I34),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ROUND((SUM(BG83:BG108)),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ROUND((SUM(BH83:BH108)),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ROUND((SUM(BI83:BI108)),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20 - VRN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1158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1159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1160</v>
      </c>
      <c r="E62" s="144"/>
      <c r="F62" s="144"/>
      <c r="G62" s="144"/>
      <c r="H62" s="144"/>
      <c r="I62" s="144"/>
      <c r="J62" s="145">
        <f>J89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1161</v>
      </c>
      <c r="E63" s="144"/>
      <c r="F63" s="144"/>
      <c r="G63" s="144"/>
      <c r="H63" s="144"/>
      <c r="I63" s="144"/>
      <c r="J63" s="145">
        <f>J105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131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9" t="str">
        <f>E7</f>
        <v>Oprava stoupacího potrubí č. 5, 6 a 7 v BD Čujkovova 32</v>
      </c>
      <c r="F73" s="370"/>
      <c r="G73" s="370"/>
      <c r="H73" s="370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108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26" t="str">
        <f>E9</f>
        <v>20 - VRN</v>
      </c>
      <c r="F75" s="371"/>
      <c r="G75" s="371"/>
      <c r="H75" s="371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Ostrava</v>
      </c>
      <c r="G77" s="37"/>
      <c r="H77" s="37"/>
      <c r="I77" s="30" t="s">
        <v>23</v>
      </c>
      <c r="J77" s="60" t="str">
        <f>IF(J12="","",J12)</f>
        <v>23. 10. 2022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25</v>
      </c>
      <c r="D79" s="37"/>
      <c r="E79" s="37"/>
      <c r="F79" s="28" t="str">
        <f>E15</f>
        <v>Úřad městského obvodu Ostrava Jih</v>
      </c>
      <c r="G79" s="37"/>
      <c r="H79" s="37"/>
      <c r="I79" s="30" t="s">
        <v>31</v>
      </c>
      <c r="J79" s="33" t="str">
        <f>E21</f>
        <v>Ing. Petr Fraš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Ing. Petr Fraš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132</v>
      </c>
      <c r="D82" s="150" t="s">
        <v>56</v>
      </c>
      <c r="E82" s="150" t="s">
        <v>52</v>
      </c>
      <c r="F82" s="150" t="s">
        <v>53</v>
      </c>
      <c r="G82" s="150" t="s">
        <v>133</v>
      </c>
      <c r="H82" s="150" t="s">
        <v>134</v>
      </c>
      <c r="I82" s="150" t="s">
        <v>135</v>
      </c>
      <c r="J82" s="150" t="s">
        <v>112</v>
      </c>
      <c r="K82" s="151" t="s">
        <v>136</v>
      </c>
      <c r="L82" s="152"/>
      <c r="M82" s="69" t="s">
        <v>19</v>
      </c>
      <c r="N82" s="70" t="s">
        <v>41</v>
      </c>
      <c r="O82" s="70" t="s">
        <v>137</v>
      </c>
      <c r="P82" s="70" t="s">
        <v>138</v>
      </c>
      <c r="Q82" s="70" t="s">
        <v>139</v>
      </c>
      <c r="R82" s="70" t="s">
        <v>140</v>
      </c>
      <c r="S82" s="70" t="s">
        <v>141</v>
      </c>
      <c r="T82" s="71" t="s">
        <v>142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143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0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70</v>
      </c>
      <c r="AU83" s="18" t="s">
        <v>113</v>
      </c>
      <c r="BK83" s="157">
        <f>BK84</f>
        <v>0</v>
      </c>
    </row>
    <row r="84" spans="1:65" s="12" customFormat="1" ht="25.9" customHeight="1">
      <c r="B84" s="158"/>
      <c r="C84" s="159"/>
      <c r="D84" s="160" t="s">
        <v>70</v>
      </c>
      <c r="E84" s="161" t="s">
        <v>105</v>
      </c>
      <c r="F84" s="161" t="s">
        <v>1162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P85+P89+P105</f>
        <v>0</v>
      </c>
      <c r="Q84" s="166"/>
      <c r="R84" s="167">
        <f>R85+R89+R105</f>
        <v>0</v>
      </c>
      <c r="S84" s="166"/>
      <c r="T84" s="168">
        <f>T85+T89+T105</f>
        <v>0</v>
      </c>
      <c r="AR84" s="169" t="s">
        <v>185</v>
      </c>
      <c r="AT84" s="170" t="s">
        <v>70</v>
      </c>
      <c r="AU84" s="170" t="s">
        <v>71</v>
      </c>
      <c r="AY84" s="169" t="s">
        <v>146</v>
      </c>
      <c r="BK84" s="171">
        <f>BK85+BK89+BK105</f>
        <v>0</v>
      </c>
    </row>
    <row r="85" spans="1:65" s="12" customFormat="1" ht="22.9" customHeight="1">
      <c r="B85" s="158"/>
      <c r="C85" s="159"/>
      <c r="D85" s="160" t="s">
        <v>70</v>
      </c>
      <c r="E85" s="172" t="s">
        <v>1163</v>
      </c>
      <c r="F85" s="172" t="s">
        <v>1164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SUM(P86:P88)</f>
        <v>0</v>
      </c>
      <c r="Q85" s="166"/>
      <c r="R85" s="167">
        <f>SUM(R86:R88)</f>
        <v>0</v>
      </c>
      <c r="S85" s="166"/>
      <c r="T85" s="168">
        <f>SUM(T86:T88)</f>
        <v>0</v>
      </c>
      <c r="AR85" s="169" t="s">
        <v>185</v>
      </c>
      <c r="AT85" s="170" t="s">
        <v>70</v>
      </c>
      <c r="AU85" s="170" t="s">
        <v>79</v>
      </c>
      <c r="AY85" s="169" t="s">
        <v>146</v>
      </c>
      <c r="BK85" s="171">
        <f>SUM(BK86:BK88)</f>
        <v>0</v>
      </c>
    </row>
    <row r="86" spans="1:65" s="2" customFormat="1" ht="24.2" customHeight="1">
      <c r="A86" s="35"/>
      <c r="B86" s="36"/>
      <c r="C86" s="174" t="s">
        <v>79</v>
      </c>
      <c r="D86" s="174" t="s">
        <v>149</v>
      </c>
      <c r="E86" s="175" t="s">
        <v>1165</v>
      </c>
      <c r="F86" s="176" t="s">
        <v>1166</v>
      </c>
      <c r="G86" s="177" t="s">
        <v>231</v>
      </c>
      <c r="H86" s="178">
        <v>1</v>
      </c>
      <c r="I86" s="179"/>
      <c r="J86" s="180">
        <f>ROUND(I86*H86,2)</f>
        <v>0</v>
      </c>
      <c r="K86" s="176" t="s">
        <v>153</v>
      </c>
      <c r="L86" s="40"/>
      <c r="M86" s="181" t="s">
        <v>19</v>
      </c>
      <c r="N86" s="182" t="s">
        <v>43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1167</v>
      </c>
      <c r="AT86" s="185" t="s">
        <v>149</v>
      </c>
      <c r="AU86" s="185" t="s">
        <v>155</v>
      </c>
      <c r="AY86" s="18" t="s">
        <v>146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155</v>
      </c>
      <c r="BK86" s="186">
        <f>ROUND(I86*H86,2)</f>
        <v>0</v>
      </c>
      <c r="BL86" s="18" t="s">
        <v>1167</v>
      </c>
      <c r="BM86" s="185" t="s">
        <v>1168</v>
      </c>
    </row>
    <row r="87" spans="1:65" s="2" customFormat="1" ht="11.25">
      <c r="A87" s="35"/>
      <c r="B87" s="36"/>
      <c r="C87" s="37"/>
      <c r="D87" s="187" t="s">
        <v>157</v>
      </c>
      <c r="E87" s="37"/>
      <c r="F87" s="188" t="s">
        <v>1169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157</v>
      </c>
      <c r="AU87" s="18" t="s">
        <v>155</v>
      </c>
    </row>
    <row r="88" spans="1:65" s="14" customFormat="1" ht="11.25">
      <c r="B88" s="203"/>
      <c r="C88" s="204"/>
      <c r="D88" s="194" t="s">
        <v>159</v>
      </c>
      <c r="E88" s="205" t="s">
        <v>19</v>
      </c>
      <c r="F88" s="206" t="s">
        <v>79</v>
      </c>
      <c r="G88" s="204"/>
      <c r="H88" s="207">
        <v>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159</v>
      </c>
      <c r="AU88" s="213" t="s">
        <v>155</v>
      </c>
      <c r="AV88" s="14" t="s">
        <v>155</v>
      </c>
      <c r="AW88" s="14" t="s">
        <v>33</v>
      </c>
      <c r="AX88" s="14" t="s">
        <v>79</v>
      </c>
      <c r="AY88" s="213" t="s">
        <v>146</v>
      </c>
    </row>
    <row r="89" spans="1:65" s="12" customFormat="1" ht="22.9" customHeight="1">
      <c r="B89" s="158"/>
      <c r="C89" s="159"/>
      <c r="D89" s="160" t="s">
        <v>70</v>
      </c>
      <c r="E89" s="172" t="s">
        <v>1170</v>
      </c>
      <c r="F89" s="172" t="s">
        <v>1171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SUM(P90:P104)</f>
        <v>0</v>
      </c>
      <c r="Q89" s="166"/>
      <c r="R89" s="167">
        <f>SUM(R90:R104)</f>
        <v>0</v>
      </c>
      <c r="S89" s="166"/>
      <c r="T89" s="168">
        <f>SUM(T90:T104)</f>
        <v>0</v>
      </c>
      <c r="AR89" s="169" t="s">
        <v>185</v>
      </c>
      <c r="AT89" s="170" t="s">
        <v>70</v>
      </c>
      <c r="AU89" s="170" t="s">
        <v>79</v>
      </c>
      <c r="AY89" s="169" t="s">
        <v>146</v>
      </c>
      <c r="BK89" s="171">
        <f>SUM(BK90:BK104)</f>
        <v>0</v>
      </c>
    </row>
    <row r="90" spans="1:65" s="2" customFormat="1" ht="16.5" customHeight="1">
      <c r="A90" s="35"/>
      <c r="B90" s="36"/>
      <c r="C90" s="174" t="s">
        <v>155</v>
      </c>
      <c r="D90" s="174" t="s">
        <v>149</v>
      </c>
      <c r="E90" s="175" t="s">
        <v>1172</v>
      </c>
      <c r="F90" s="176" t="s">
        <v>1173</v>
      </c>
      <c r="G90" s="177" t="s">
        <v>410</v>
      </c>
      <c r="H90" s="178">
        <v>1</v>
      </c>
      <c r="I90" s="179"/>
      <c r="J90" s="180">
        <f>ROUND(I90*H90,2)</f>
        <v>0</v>
      </c>
      <c r="K90" s="176" t="s">
        <v>153</v>
      </c>
      <c r="L90" s="40"/>
      <c r="M90" s="181" t="s">
        <v>19</v>
      </c>
      <c r="N90" s="182" t="s">
        <v>43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1167</v>
      </c>
      <c r="AT90" s="185" t="s">
        <v>149</v>
      </c>
      <c r="AU90" s="185" t="s">
        <v>155</v>
      </c>
      <c r="AY90" s="18" t="s">
        <v>146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155</v>
      </c>
      <c r="BK90" s="186">
        <f>ROUND(I90*H90,2)</f>
        <v>0</v>
      </c>
      <c r="BL90" s="18" t="s">
        <v>1167</v>
      </c>
      <c r="BM90" s="185" t="s">
        <v>1174</v>
      </c>
    </row>
    <row r="91" spans="1:65" s="2" customFormat="1" ht="11.25">
      <c r="A91" s="35"/>
      <c r="B91" s="36"/>
      <c r="C91" s="37"/>
      <c r="D91" s="187" t="s">
        <v>157</v>
      </c>
      <c r="E91" s="37"/>
      <c r="F91" s="188" t="s">
        <v>1175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157</v>
      </c>
      <c r="AU91" s="18" t="s">
        <v>155</v>
      </c>
    </row>
    <row r="92" spans="1:65" s="14" customFormat="1" ht="11.25">
      <c r="B92" s="203"/>
      <c r="C92" s="204"/>
      <c r="D92" s="194" t="s">
        <v>159</v>
      </c>
      <c r="E92" s="205" t="s">
        <v>19</v>
      </c>
      <c r="F92" s="206" t="s">
        <v>79</v>
      </c>
      <c r="G92" s="204"/>
      <c r="H92" s="207">
        <v>1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159</v>
      </c>
      <c r="AU92" s="213" t="s">
        <v>155</v>
      </c>
      <c r="AV92" s="14" t="s">
        <v>155</v>
      </c>
      <c r="AW92" s="14" t="s">
        <v>33</v>
      </c>
      <c r="AX92" s="14" t="s">
        <v>79</v>
      </c>
      <c r="AY92" s="213" t="s">
        <v>146</v>
      </c>
    </row>
    <row r="93" spans="1:65" s="2" customFormat="1" ht="16.5" customHeight="1">
      <c r="A93" s="35"/>
      <c r="B93" s="36"/>
      <c r="C93" s="174" t="s">
        <v>203</v>
      </c>
      <c r="D93" s="174" t="s">
        <v>149</v>
      </c>
      <c r="E93" s="175" t="s">
        <v>1176</v>
      </c>
      <c r="F93" s="176" t="s">
        <v>1177</v>
      </c>
      <c r="G93" s="177" t="s">
        <v>410</v>
      </c>
      <c r="H93" s="178">
        <v>1</v>
      </c>
      <c r="I93" s="179"/>
      <c r="J93" s="180">
        <f>ROUND(I93*H93,2)</f>
        <v>0</v>
      </c>
      <c r="K93" s="176" t="s">
        <v>153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1167</v>
      </c>
      <c r="AT93" s="185" t="s">
        <v>149</v>
      </c>
      <c r="AU93" s="185" t="s">
        <v>155</v>
      </c>
      <c r="AY93" s="18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155</v>
      </c>
      <c r="BK93" s="186">
        <f>ROUND(I93*H93,2)</f>
        <v>0</v>
      </c>
      <c r="BL93" s="18" t="s">
        <v>1167</v>
      </c>
      <c r="BM93" s="185" t="s">
        <v>1178</v>
      </c>
    </row>
    <row r="94" spans="1:65" s="2" customFormat="1" ht="11.25">
      <c r="A94" s="35"/>
      <c r="B94" s="36"/>
      <c r="C94" s="37"/>
      <c r="D94" s="187" t="s">
        <v>157</v>
      </c>
      <c r="E94" s="37"/>
      <c r="F94" s="188" t="s">
        <v>1179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157</v>
      </c>
      <c r="AU94" s="18" t="s">
        <v>155</v>
      </c>
    </row>
    <row r="95" spans="1:65" s="2" customFormat="1" ht="16.5" customHeight="1">
      <c r="A95" s="35"/>
      <c r="B95" s="36"/>
      <c r="C95" s="174" t="s">
        <v>209</v>
      </c>
      <c r="D95" s="174" t="s">
        <v>149</v>
      </c>
      <c r="E95" s="175" t="s">
        <v>1180</v>
      </c>
      <c r="F95" s="176" t="s">
        <v>1181</v>
      </c>
      <c r="G95" s="177" t="s">
        <v>410</v>
      </c>
      <c r="H95" s="178">
        <v>1</v>
      </c>
      <c r="I95" s="179"/>
      <c r="J95" s="180">
        <f>ROUND(I95*H95,2)</f>
        <v>0</v>
      </c>
      <c r="K95" s="176" t="s">
        <v>153</v>
      </c>
      <c r="L95" s="40"/>
      <c r="M95" s="181" t="s">
        <v>19</v>
      </c>
      <c r="N95" s="182" t="s">
        <v>43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1167</v>
      </c>
      <c r="AT95" s="185" t="s">
        <v>149</v>
      </c>
      <c r="AU95" s="185" t="s">
        <v>155</v>
      </c>
      <c r="AY95" s="18" t="s">
        <v>146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155</v>
      </c>
      <c r="BK95" s="186">
        <f>ROUND(I95*H95,2)</f>
        <v>0</v>
      </c>
      <c r="BL95" s="18" t="s">
        <v>1167</v>
      </c>
      <c r="BM95" s="185" t="s">
        <v>1182</v>
      </c>
    </row>
    <row r="96" spans="1:65" s="2" customFormat="1" ht="11.25">
      <c r="A96" s="35"/>
      <c r="B96" s="36"/>
      <c r="C96" s="37"/>
      <c r="D96" s="187" t="s">
        <v>157</v>
      </c>
      <c r="E96" s="37"/>
      <c r="F96" s="188" t="s">
        <v>1183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157</v>
      </c>
      <c r="AU96" s="18" t="s">
        <v>155</v>
      </c>
    </row>
    <row r="97" spans="1:65" s="2" customFormat="1" ht="16.5" customHeight="1">
      <c r="A97" s="35"/>
      <c r="B97" s="36"/>
      <c r="C97" s="174" t="s">
        <v>87</v>
      </c>
      <c r="D97" s="174" t="s">
        <v>149</v>
      </c>
      <c r="E97" s="175" t="s">
        <v>1184</v>
      </c>
      <c r="F97" s="176" t="s">
        <v>1185</v>
      </c>
      <c r="G97" s="177" t="s">
        <v>410</v>
      </c>
      <c r="H97" s="178">
        <v>1</v>
      </c>
      <c r="I97" s="179"/>
      <c r="J97" s="180">
        <f>ROUND(I97*H97,2)</f>
        <v>0</v>
      </c>
      <c r="K97" s="176" t="s">
        <v>153</v>
      </c>
      <c r="L97" s="40"/>
      <c r="M97" s="181" t="s">
        <v>19</v>
      </c>
      <c r="N97" s="182" t="s">
        <v>43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1167</v>
      </c>
      <c r="AT97" s="185" t="s">
        <v>149</v>
      </c>
      <c r="AU97" s="185" t="s">
        <v>155</v>
      </c>
      <c r="AY97" s="18" t="s">
        <v>146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155</v>
      </c>
      <c r="BK97" s="186">
        <f>ROUND(I97*H97,2)</f>
        <v>0</v>
      </c>
      <c r="BL97" s="18" t="s">
        <v>1167</v>
      </c>
      <c r="BM97" s="185" t="s">
        <v>1186</v>
      </c>
    </row>
    <row r="98" spans="1:65" s="2" customFormat="1" ht="11.25">
      <c r="A98" s="35"/>
      <c r="B98" s="36"/>
      <c r="C98" s="37"/>
      <c r="D98" s="187" t="s">
        <v>157</v>
      </c>
      <c r="E98" s="37"/>
      <c r="F98" s="188" t="s">
        <v>1187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157</v>
      </c>
      <c r="AU98" s="18" t="s">
        <v>155</v>
      </c>
    </row>
    <row r="99" spans="1:65" s="2" customFormat="1" ht="16.5" customHeight="1">
      <c r="A99" s="35"/>
      <c r="B99" s="36"/>
      <c r="C99" s="174" t="s">
        <v>90</v>
      </c>
      <c r="D99" s="174" t="s">
        <v>149</v>
      </c>
      <c r="E99" s="175" t="s">
        <v>1188</v>
      </c>
      <c r="F99" s="176" t="s">
        <v>1189</v>
      </c>
      <c r="G99" s="177" t="s">
        <v>410</v>
      </c>
      <c r="H99" s="178">
        <v>1</v>
      </c>
      <c r="I99" s="179"/>
      <c r="J99" s="180">
        <f>ROUND(I99*H99,2)</f>
        <v>0</v>
      </c>
      <c r="K99" s="176" t="s">
        <v>153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1167</v>
      </c>
      <c r="AT99" s="185" t="s">
        <v>149</v>
      </c>
      <c r="AU99" s="185" t="s">
        <v>155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155</v>
      </c>
      <c r="BK99" s="186">
        <f>ROUND(I99*H99,2)</f>
        <v>0</v>
      </c>
      <c r="BL99" s="18" t="s">
        <v>1167</v>
      </c>
      <c r="BM99" s="185" t="s">
        <v>1190</v>
      </c>
    </row>
    <row r="100" spans="1:65" s="2" customFormat="1" ht="11.25">
      <c r="A100" s="35"/>
      <c r="B100" s="36"/>
      <c r="C100" s="37"/>
      <c r="D100" s="187" t="s">
        <v>157</v>
      </c>
      <c r="E100" s="37"/>
      <c r="F100" s="188" t="s">
        <v>1191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155</v>
      </c>
    </row>
    <row r="101" spans="1:65" s="2" customFormat="1" ht="16.5" customHeight="1">
      <c r="A101" s="35"/>
      <c r="B101" s="36"/>
      <c r="C101" s="174" t="s">
        <v>93</v>
      </c>
      <c r="D101" s="174" t="s">
        <v>149</v>
      </c>
      <c r="E101" s="175" t="s">
        <v>1192</v>
      </c>
      <c r="F101" s="176" t="s">
        <v>1193</v>
      </c>
      <c r="G101" s="177" t="s">
        <v>410</v>
      </c>
      <c r="H101" s="178">
        <v>1</v>
      </c>
      <c r="I101" s="179"/>
      <c r="J101" s="180">
        <f>ROUND(I101*H101,2)</f>
        <v>0</v>
      </c>
      <c r="K101" s="176" t="s">
        <v>153</v>
      </c>
      <c r="L101" s="40"/>
      <c r="M101" s="181" t="s">
        <v>19</v>
      </c>
      <c r="N101" s="182" t="s">
        <v>43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1167</v>
      </c>
      <c r="AT101" s="185" t="s">
        <v>149</v>
      </c>
      <c r="AU101" s="185" t="s">
        <v>155</v>
      </c>
      <c r="AY101" s="18" t="s">
        <v>146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155</v>
      </c>
      <c r="BK101" s="186">
        <f>ROUND(I101*H101,2)</f>
        <v>0</v>
      </c>
      <c r="BL101" s="18" t="s">
        <v>1167</v>
      </c>
      <c r="BM101" s="185" t="s">
        <v>1194</v>
      </c>
    </row>
    <row r="102" spans="1:65" s="2" customFormat="1" ht="11.25">
      <c r="A102" s="35"/>
      <c r="B102" s="36"/>
      <c r="C102" s="37"/>
      <c r="D102" s="187" t="s">
        <v>157</v>
      </c>
      <c r="E102" s="37"/>
      <c r="F102" s="188" t="s">
        <v>1195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157</v>
      </c>
      <c r="AU102" s="18" t="s">
        <v>155</v>
      </c>
    </row>
    <row r="103" spans="1:65" s="2" customFormat="1" ht="16.5" customHeight="1">
      <c r="A103" s="35"/>
      <c r="B103" s="36"/>
      <c r="C103" s="174" t="s">
        <v>96</v>
      </c>
      <c r="D103" s="174" t="s">
        <v>149</v>
      </c>
      <c r="E103" s="175" t="s">
        <v>1196</v>
      </c>
      <c r="F103" s="176" t="s">
        <v>1197</v>
      </c>
      <c r="G103" s="177" t="s">
        <v>152</v>
      </c>
      <c r="H103" s="178">
        <v>50</v>
      </c>
      <c r="I103" s="179"/>
      <c r="J103" s="180">
        <f>ROUND(I103*H103,2)</f>
        <v>0</v>
      </c>
      <c r="K103" s="176" t="s">
        <v>153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1167</v>
      </c>
      <c r="AT103" s="185" t="s">
        <v>149</v>
      </c>
      <c r="AU103" s="185" t="s">
        <v>155</v>
      </c>
      <c r="AY103" s="18" t="s">
        <v>146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155</v>
      </c>
      <c r="BK103" s="186">
        <f>ROUND(I103*H103,2)</f>
        <v>0</v>
      </c>
      <c r="BL103" s="18" t="s">
        <v>1167</v>
      </c>
      <c r="BM103" s="185" t="s">
        <v>1198</v>
      </c>
    </row>
    <row r="104" spans="1:65" s="2" customFormat="1" ht="11.25">
      <c r="A104" s="35"/>
      <c r="B104" s="36"/>
      <c r="C104" s="37"/>
      <c r="D104" s="187" t="s">
        <v>157</v>
      </c>
      <c r="E104" s="37"/>
      <c r="F104" s="188" t="s">
        <v>1199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157</v>
      </c>
      <c r="AU104" s="18" t="s">
        <v>155</v>
      </c>
    </row>
    <row r="105" spans="1:65" s="12" customFormat="1" ht="22.9" customHeight="1">
      <c r="B105" s="158"/>
      <c r="C105" s="159"/>
      <c r="D105" s="160" t="s">
        <v>70</v>
      </c>
      <c r="E105" s="172" t="s">
        <v>1200</v>
      </c>
      <c r="F105" s="172" t="s">
        <v>1201</v>
      </c>
      <c r="G105" s="159"/>
      <c r="H105" s="159"/>
      <c r="I105" s="162"/>
      <c r="J105" s="173">
        <f>BK105</f>
        <v>0</v>
      </c>
      <c r="K105" s="159"/>
      <c r="L105" s="164"/>
      <c r="M105" s="165"/>
      <c r="N105" s="166"/>
      <c r="O105" s="166"/>
      <c r="P105" s="167">
        <f>SUM(P106:P108)</f>
        <v>0</v>
      </c>
      <c r="Q105" s="166"/>
      <c r="R105" s="167">
        <f>SUM(R106:R108)</f>
        <v>0</v>
      </c>
      <c r="S105" s="166"/>
      <c r="T105" s="168">
        <f>SUM(T106:T108)</f>
        <v>0</v>
      </c>
      <c r="AR105" s="169" t="s">
        <v>185</v>
      </c>
      <c r="AT105" s="170" t="s">
        <v>70</v>
      </c>
      <c r="AU105" s="170" t="s">
        <v>79</v>
      </c>
      <c r="AY105" s="169" t="s">
        <v>146</v>
      </c>
      <c r="BK105" s="171">
        <f>SUM(BK106:BK108)</f>
        <v>0</v>
      </c>
    </row>
    <row r="106" spans="1:65" s="2" customFormat="1" ht="24.2" customHeight="1">
      <c r="A106" s="35"/>
      <c r="B106" s="36"/>
      <c r="C106" s="174" t="s">
        <v>185</v>
      </c>
      <c r="D106" s="174" t="s">
        <v>149</v>
      </c>
      <c r="E106" s="175" t="s">
        <v>1202</v>
      </c>
      <c r="F106" s="176" t="s">
        <v>1203</v>
      </c>
      <c r="G106" s="177" t="s">
        <v>410</v>
      </c>
      <c r="H106" s="178">
        <v>1</v>
      </c>
      <c r="I106" s="179"/>
      <c r="J106" s="180">
        <f>ROUND(I106*H106,2)</f>
        <v>0</v>
      </c>
      <c r="K106" s="176" t="s">
        <v>153</v>
      </c>
      <c r="L106" s="40"/>
      <c r="M106" s="181" t="s">
        <v>19</v>
      </c>
      <c r="N106" s="182" t="s">
        <v>43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1167</v>
      </c>
      <c r="AT106" s="185" t="s">
        <v>149</v>
      </c>
      <c r="AU106" s="185" t="s">
        <v>155</v>
      </c>
      <c r="AY106" s="18" t="s">
        <v>146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155</v>
      </c>
      <c r="BK106" s="186">
        <f>ROUND(I106*H106,2)</f>
        <v>0</v>
      </c>
      <c r="BL106" s="18" t="s">
        <v>1167</v>
      </c>
      <c r="BM106" s="185" t="s">
        <v>1204</v>
      </c>
    </row>
    <row r="107" spans="1:65" s="2" customFormat="1" ht="11.25">
      <c r="A107" s="35"/>
      <c r="B107" s="36"/>
      <c r="C107" s="37"/>
      <c r="D107" s="187" t="s">
        <v>157</v>
      </c>
      <c r="E107" s="37"/>
      <c r="F107" s="188" t="s">
        <v>1205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157</v>
      </c>
      <c r="AU107" s="18" t="s">
        <v>155</v>
      </c>
    </row>
    <row r="108" spans="1:65" s="14" customFormat="1" ht="11.25">
      <c r="B108" s="203"/>
      <c r="C108" s="204"/>
      <c r="D108" s="194" t="s">
        <v>159</v>
      </c>
      <c r="E108" s="205" t="s">
        <v>19</v>
      </c>
      <c r="F108" s="206" t="s">
        <v>79</v>
      </c>
      <c r="G108" s="204"/>
      <c r="H108" s="207">
        <v>1</v>
      </c>
      <c r="I108" s="208"/>
      <c r="J108" s="204"/>
      <c r="K108" s="204"/>
      <c r="L108" s="209"/>
      <c r="M108" s="238"/>
      <c r="N108" s="239"/>
      <c r="O108" s="239"/>
      <c r="P108" s="239"/>
      <c r="Q108" s="239"/>
      <c r="R108" s="239"/>
      <c r="S108" s="239"/>
      <c r="T108" s="240"/>
      <c r="AT108" s="213" t="s">
        <v>159</v>
      </c>
      <c r="AU108" s="213" t="s">
        <v>155</v>
      </c>
      <c r="AV108" s="14" t="s">
        <v>155</v>
      </c>
      <c r="AW108" s="14" t="s">
        <v>33</v>
      </c>
      <c r="AX108" s="14" t="s">
        <v>79</v>
      </c>
      <c r="AY108" s="213" t="s">
        <v>146</v>
      </c>
    </row>
    <row r="109" spans="1:65" s="2" customFormat="1" ht="6.95" customHeight="1">
      <c r="A109" s="35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0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algorithmName="SHA-512" hashValue="c7EOqZDtKl3dRmue2uiNJSNkaYnjaF68zLv2C3aMivKGHH/fsyUVkoChSFM0vakjmNx9L9XWq9NMCOXbh75NLQ==" saltValue="Hg5CITXjjISKsRXaMGxTN7C2MtmlRIl6q5I/g7Hm5aeDHCc7jGuk/V25F9poG8X8SLmL1eIm9b97tQ9WohQcQQ==" spinCount="100000" sheet="1" objects="1" scenarios="1" formatColumns="0" formatRows="0" autoFilter="0"/>
  <autoFilter ref="C82:K108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4" r:id="rId3"/>
    <hyperlink ref="F96" r:id="rId4"/>
    <hyperlink ref="F98" r:id="rId5"/>
    <hyperlink ref="F100" r:id="rId6"/>
    <hyperlink ref="F102" r:id="rId7"/>
    <hyperlink ref="F104" r:id="rId8"/>
    <hyperlink ref="F107" r:id="rId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s="1" customFormat="1" ht="37.5" customHeight="1"/>
    <row r="2" spans="2:11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6" customFormat="1" ht="45" customHeight="1">
      <c r="B3" s="245"/>
      <c r="C3" s="373" t="s">
        <v>1206</v>
      </c>
      <c r="D3" s="373"/>
      <c r="E3" s="373"/>
      <c r="F3" s="373"/>
      <c r="G3" s="373"/>
      <c r="H3" s="373"/>
      <c r="I3" s="373"/>
      <c r="J3" s="373"/>
      <c r="K3" s="246"/>
    </row>
    <row r="4" spans="2:11" s="1" customFormat="1" ht="25.5" customHeight="1">
      <c r="B4" s="247"/>
      <c r="C4" s="378" t="s">
        <v>1207</v>
      </c>
      <c r="D4" s="378"/>
      <c r="E4" s="378"/>
      <c r="F4" s="378"/>
      <c r="G4" s="378"/>
      <c r="H4" s="378"/>
      <c r="I4" s="378"/>
      <c r="J4" s="378"/>
      <c r="K4" s="248"/>
    </row>
    <row r="5" spans="2:11" s="1" customFormat="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s="1" customFormat="1" ht="15" customHeight="1">
      <c r="B6" s="247"/>
      <c r="C6" s="377" t="s">
        <v>1208</v>
      </c>
      <c r="D6" s="377"/>
      <c r="E6" s="377"/>
      <c r="F6" s="377"/>
      <c r="G6" s="377"/>
      <c r="H6" s="377"/>
      <c r="I6" s="377"/>
      <c r="J6" s="377"/>
      <c r="K6" s="248"/>
    </row>
    <row r="7" spans="2:11" s="1" customFormat="1" ht="15" customHeight="1">
      <c r="B7" s="251"/>
      <c r="C7" s="377" t="s">
        <v>1209</v>
      </c>
      <c r="D7" s="377"/>
      <c r="E7" s="377"/>
      <c r="F7" s="377"/>
      <c r="G7" s="377"/>
      <c r="H7" s="377"/>
      <c r="I7" s="377"/>
      <c r="J7" s="377"/>
      <c r="K7" s="248"/>
    </row>
    <row r="8" spans="2:11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s="1" customFormat="1" ht="15" customHeight="1">
      <c r="B9" s="251"/>
      <c r="C9" s="377" t="s">
        <v>1210</v>
      </c>
      <c r="D9" s="377"/>
      <c r="E9" s="377"/>
      <c r="F9" s="377"/>
      <c r="G9" s="377"/>
      <c r="H9" s="377"/>
      <c r="I9" s="377"/>
      <c r="J9" s="377"/>
      <c r="K9" s="248"/>
    </row>
    <row r="10" spans="2:11" s="1" customFormat="1" ht="15" customHeight="1">
      <c r="B10" s="251"/>
      <c r="C10" s="250"/>
      <c r="D10" s="377" t="s">
        <v>1211</v>
      </c>
      <c r="E10" s="377"/>
      <c r="F10" s="377"/>
      <c r="G10" s="377"/>
      <c r="H10" s="377"/>
      <c r="I10" s="377"/>
      <c r="J10" s="377"/>
      <c r="K10" s="248"/>
    </row>
    <row r="11" spans="2:11" s="1" customFormat="1" ht="15" customHeight="1">
      <c r="B11" s="251"/>
      <c r="C11" s="252"/>
      <c r="D11" s="377" t="s">
        <v>1212</v>
      </c>
      <c r="E11" s="377"/>
      <c r="F11" s="377"/>
      <c r="G11" s="377"/>
      <c r="H11" s="377"/>
      <c r="I11" s="377"/>
      <c r="J11" s="377"/>
      <c r="K11" s="248"/>
    </row>
    <row r="12" spans="2:11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s="1" customFormat="1" ht="15" customHeight="1">
      <c r="B13" s="251"/>
      <c r="C13" s="252"/>
      <c r="D13" s="253" t="s">
        <v>1213</v>
      </c>
      <c r="E13" s="250"/>
      <c r="F13" s="250"/>
      <c r="G13" s="250"/>
      <c r="H13" s="250"/>
      <c r="I13" s="250"/>
      <c r="J13" s="250"/>
      <c r="K13" s="248"/>
    </row>
    <row r="14" spans="2:11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s="1" customFormat="1" ht="15" customHeight="1">
      <c r="B15" s="251"/>
      <c r="C15" s="252"/>
      <c r="D15" s="377" t="s">
        <v>1214</v>
      </c>
      <c r="E15" s="377"/>
      <c r="F15" s="377"/>
      <c r="G15" s="377"/>
      <c r="H15" s="377"/>
      <c r="I15" s="377"/>
      <c r="J15" s="377"/>
      <c r="K15" s="248"/>
    </row>
    <row r="16" spans="2:11" s="1" customFormat="1" ht="15" customHeight="1">
      <c r="B16" s="251"/>
      <c r="C16" s="252"/>
      <c r="D16" s="377" t="s">
        <v>1215</v>
      </c>
      <c r="E16" s="377"/>
      <c r="F16" s="377"/>
      <c r="G16" s="377"/>
      <c r="H16" s="377"/>
      <c r="I16" s="377"/>
      <c r="J16" s="377"/>
      <c r="K16" s="248"/>
    </row>
    <row r="17" spans="2:11" s="1" customFormat="1" ht="15" customHeight="1">
      <c r="B17" s="251"/>
      <c r="C17" s="252"/>
      <c r="D17" s="377" t="s">
        <v>1216</v>
      </c>
      <c r="E17" s="377"/>
      <c r="F17" s="377"/>
      <c r="G17" s="377"/>
      <c r="H17" s="377"/>
      <c r="I17" s="377"/>
      <c r="J17" s="377"/>
      <c r="K17" s="248"/>
    </row>
    <row r="18" spans="2:11" s="1" customFormat="1" ht="15" customHeight="1">
      <c r="B18" s="251"/>
      <c r="C18" s="252"/>
      <c r="D18" s="252"/>
      <c r="E18" s="254" t="s">
        <v>78</v>
      </c>
      <c r="F18" s="377" t="s">
        <v>1217</v>
      </c>
      <c r="G18" s="377"/>
      <c r="H18" s="377"/>
      <c r="I18" s="377"/>
      <c r="J18" s="377"/>
      <c r="K18" s="248"/>
    </row>
    <row r="19" spans="2:11" s="1" customFormat="1" ht="15" customHeight="1">
      <c r="B19" s="251"/>
      <c r="C19" s="252"/>
      <c r="D19" s="252"/>
      <c r="E19" s="254" t="s">
        <v>1218</v>
      </c>
      <c r="F19" s="377" t="s">
        <v>1219</v>
      </c>
      <c r="G19" s="377"/>
      <c r="H19" s="377"/>
      <c r="I19" s="377"/>
      <c r="J19" s="377"/>
      <c r="K19" s="248"/>
    </row>
    <row r="20" spans="2:11" s="1" customFormat="1" ht="15" customHeight="1">
      <c r="B20" s="251"/>
      <c r="C20" s="252"/>
      <c r="D20" s="252"/>
      <c r="E20" s="254" t="s">
        <v>1220</v>
      </c>
      <c r="F20" s="377" t="s">
        <v>1221</v>
      </c>
      <c r="G20" s="377"/>
      <c r="H20" s="377"/>
      <c r="I20" s="377"/>
      <c r="J20" s="377"/>
      <c r="K20" s="248"/>
    </row>
    <row r="21" spans="2:11" s="1" customFormat="1" ht="15" customHeight="1">
      <c r="B21" s="251"/>
      <c r="C21" s="252"/>
      <c r="D21" s="252"/>
      <c r="E21" s="254" t="s">
        <v>1222</v>
      </c>
      <c r="F21" s="377" t="s">
        <v>1223</v>
      </c>
      <c r="G21" s="377"/>
      <c r="H21" s="377"/>
      <c r="I21" s="377"/>
      <c r="J21" s="377"/>
      <c r="K21" s="248"/>
    </row>
    <row r="22" spans="2:11" s="1" customFormat="1" ht="15" customHeight="1">
      <c r="B22" s="251"/>
      <c r="C22" s="252"/>
      <c r="D22" s="252"/>
      <c r="E22" s="254" t="s">
        <v>1224</v>
      </c>
      <c r="F22" s="377" t="s">
        <v>1225</v>
      </c>
      <c r="G22" s="377"/>
      <c r="H22" s="377"/>
      <c r="I22" s="377"/>
      <c r="J22" s="377"/>
      <c r="K22" s="248"/>
    </row>
    <row r="23" spans="2:11" s="1" customFormat="1" ht="15" customHeight="1">
      <c r="B23" s="251"/>
      <c r="C23" s="252"/>
      <c r="D23" s="252"/>
      <c r="E23" s="254" t="s">
        <v>1226</v>
      </c>
      <c r="F23" s="377" t="s">
        <v>1227</v>
      </c>
      <c r="G23" s="377"/>
      <c r="H23" s="377"/>
      <c r="I23" s="377"/>
      <c r="J23" s="377"/>
      <c r="K23" s="248"/>
    </row>
    <row r="24" spans="2:11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s="1" customFormat="1" ht="15" customHeight="1">
      <c r="B25" s="251"/>
      <c r="C25" s="377" t="s">
        <v>1228</v>
      </c>
      <c r="D25" s="377"/>
      <c r="E25" s="377"/>
      <c r="F25" s="377"/>
      <c r="G25" s="377"/>
      <c r="H25" s="377"/>
      <c r="I25" s="377"/>
      <c r="J25" s="377"/>
      <c r="K25" s="248"/>
    </row>
    <row r="26" spans="2:11" s="1" customFormat="1" ht="15" customHeight="1">
      <c r="B26" s="251"/>
      <c r="C26" s="377" t="s">
        <v>1229</v>
      </c>
      <c r="D26" s="377"/>
      <c r="E26" s="377"/>
      <c r="F26" s="377"/>
      <c r="G26" s="377"/>
      <c r="H26" s="377"/>
      <c r="I26" s="377"/>
      <c r="J26" s="377"/>
      <c r="K26" s="248"/>
    </row>
    <row r="27" spans="2:11" s="1" customFormat="1" ht="15" customHeight="1">
      <c r="B27" s="251"/>
      <c r="C27" s="250"/>
      <c r="D27" s="377" t="s">
        <v>1230</v>
      </c>
      <c r="E27" s="377"/>
      <c r="F27" s="377"/>
      <c r="G27" s="377"/>
      <c r="H27" s="377"/>
      <c r="I27" s="377"/>
      <c r="J27" s="377"/>
      <c r="K27" s="248"/>
    </row>
    <row r="28" spans="2:11" s="1" customFormat="1" ht="15" customHeight="1">
      <c r="B28" s="251"/>
      <c r="C28" s="252"/>
      <c r="D28" s="377" t="s">
        <v>1231</v>
      </c>
      <c r="E28" s="377"/>
      <c r="F28" s="377"/>
      <c r="G28" s="377"/>
      <c r="H28" s="377"/>
      <c r="I28" s="377"/>
      <c r="J28" s="377"/>
      <c r="K28" s="248"/>
    </row>
    <row r="29" spans="2:11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s="1" customFormat="1" ht="15" customHeight="1">
      <c r="B30" s="251"/>
      <c r="C30" s="252"/>
      <c r="D30" s="377" t="s">
        <v>1232</v>
      </c>
      <c r="E30" s="377"/>
      <c r="F30" s="377"/>
      <c r="G30" s="377"/>
      <c r="H30" s="377"/>
      <c r="I30" s="377"/>
      <c r="J30" s="377"/>
      <c r="K30" s="248"/>
    </row>
    <row r="31" spans="2:11" s="1" customFormat="1" ht="15" customHeight="1">
      <c r="B31" s="251"/>
      <c r="C31" s="252"/>
      <c r="D31" s="377" t="s">
        <v>1233</v>
      </c>
      <c r="E31" s="377"/>
      <c r="F31" s="377"/>
      <c r="G31" s="377"/>
      <c r="H31" s="377"/>
      <c r="I31" s="377"/>
      <c r="J31" s="377"/>
      <c r="K31" s="248"/>
    </row>
    <row r="32" spans="2:11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s="1" customFormat="1" ht="15" customHeight="1">
      <c r="B33" s="251"/>
      <c r="C33" s="252"/>
      <c r="D33" s="377" t="s">
        <v>1234</v>
      </c>
      <c r="E33" s="377"/>
      <c r="F33" s="377"/>
      <c r="G33" s="377"/>
      <c r="H33" s="377"/>
      <c r="I33" s="377"/>
      <c r="J33" s="377"/>
      <c r="K33" s="248"/>
    </row>
    <row r="34" spans="2:11" s="1" customFormat="1" ht="15" customHeight="1">
      <c r="B34" s="251"/>
      <c r="C34" s="252"/>
      <c r="D34" s="377" t="s">
        <v>1235</v>
      </c>
      <c r="E34" s="377"/>
      <c r="F34" s="377"/>
      <c r="G34" s="377"/>
      <c r="H34" s="377"/>
      <c r="I34" s="377"/>
      <c r="J34" s="377"/>
      <c r="K34" s="248"/>
    </row>
    <row r="35" spans="2:11" s="1" customFormat="1" ht="15" customHeight="1">
      <c r="B35" s="251"/>
      <c r="C35" s="252"/>
      <c r="D35" s="377" t="s">
        <v>1236</v>
      </c>
      <c r="E35" s="377"/>
      <c r="F35" s="377"/>
      <c r="G35" s="377"/>
      <c r="H35" s="377"/>
      <c r="I35" s="377"/>
      <c r="J35" s="377"/>
      <c r="K35" s="248"/>
    </row>
    <row r="36" spans="2:11" s="1" customFormat="1" ht="15" customHeight="1">
      <c r="B36" s="251"/>
      <c r="C36" s="252"/>
      <c r="D36" s="250"/>
      <c r="E36" s="253" t="s">
        <v>132</v>
      </c>
      <c r="F36" s="250"/>
      <c r="G36" s="377" t="s">
        <v>1237</v>
      </c>
      <c r="H36" s="377"/>
      <c r="I36" s="377"/>
      <c r="J36" s="377"/>
      <c r="K36" s="248"/>
    </row>
    <row r="37" spans="2:11" s="1" customFormat="1" ht="30.75" customHeight="1">
      <c r="B37" s="251"/>
      <c r="C37" s="252"/>
      <c r="D37" s="250"/>
      <c r="E37" s="253" t="s">
        <v>1238</v>
      </c>
      <c r="F37" s="250"/>
      <c r="G37" s="377" t="s">
        <v>1239</v>
      </c>
      <c r="H37" s="377"/>
      <c r="I37" s="377"/>
      <c r="J37" s="377"/>
      <c r="K37" s="248"/>
    </row>
    <row r="38" spans="2:11" s="1" customFormat="1" ht="15" customHeight="1">
      <c r="B38" s="251"/>
      <c r="C38" s="252"/>
      <c r="D38" s="250"/>
      <c r="E38" s="253" t="s">
        <v>52</v>
      </c>
      <c r="F38" s="250"/>
      <c r="G38" s="377" t="s">
        <v>1240</v>
      </c>
      <c r="H38" s="377"/>
      <c r="I38" s="377"/>
      <c r="J38" s="377"/>
      <c r="K38" s="248"/>
    </row>
    <row r="39" spans="2:11" s="1" customFormat="1" ht="15" customHeight="1">
      <c r="B39" s="251"/>
      <c r="C39" s="252"/>
      <c r="D39" s="250"/>
      <c r="E39" s="253" t="s">
        <v>53</v>
      </c>
      <c r="F39" s="250"/>
      <c r="G39" s="377" t="s">
        <v>1241</v>
      </c>
      <c r="H39" s="377"/>
      <c r="I39" s="377"/>
      <c r="J39" s="377"/>
      <c r="K39" s="248"/>
    </row>
    <row r="40" spans="2:11" s="1" customFormat="1" ht="15" customHeight="1">
      <c r="B40" s="251"/>
      <c r="C40" s="252"/>
      <c r="D40" s="250"/>
      <c r="E40" s="253" t="s">
        <v>133</v>
      </c>
      <c r="F40" s="250"/>
      <c r="G40" s="377" t="s">
        <v>1242</v>
      </c>
      <c r="H40" s="377"/>
      <c r="I40" s="377"/>
      <c r="J40" s="377"/>
      <c r="K40" s="248"/>
    </row>
    <row r="41" spans="2:11" s="1" customFormat="1" ht="15" customHeight="1">
      <c r="B41" s="251"/>
      <c r="C41" s="252"/>
      <c r="D41" s="250"/>
      <c r="E41" s="253" t="s">
        <v>134</v>
      </c>
      <c r="F41" s="250"/>
      <c r="G41" s="377" t="s">
        <v>1243</v>
      </c>
      <c r="H41" s="377"/>
      <c r="I41" s="377"/>
      <c r="J41" s="377"/>
      <c r="K41" s="248"/>
    </row>
    <row r="42" spans="2:11" s="1" customFormat="1" ht="15" customHeight="1">
      <c r="B42" s="251"/>
      <c r="C42" s="252"/>
      <c r="D42" s="250"/>
      <c r="E42" s="253" t="s">
        <v>1244</v>
      </c>
      <c r="F42" s="250"/>
      <c r="G42" s="377" t="s">
        <v>1245</v>
      </c>
      <c r="H42" s="377"/>
      <c r="I42" s="377"/>
      <c r="J42" s="377"/>
      <c r="K42" s="248"/>
    </row>
    <row r="43" spans="2:11" s="1" customFormat="1" ht="15" customHeight="1">
      <c r="B43" s="251"/>
      <c r="C43" s="252"/>
      <c r="D43" s="250"/>
      <c r="E43" s="253"/>
      <c r="F43" s="250"/>
      <c r="G43" s="377" t="s">
        <v>1246</v>
      </c>
      <c r="H43" s="377"/>
      <c r="I43" s="377"/>
      <c r="J43" s="377"/>
      <c r="K43" s="248"/>
    </row>
    <row r="44" spans="2:11" s="1" customFormat="1" ht="15" customHeight="1">
      <c r="B44" s="251"/>
      <c r="C44" s="252"/>
      <c r="D44" s="250"/>
      <c r="E44" s="253" t="s">
        <v>1247</v>
      </c>
      <c r="F44" s="250"/>
      <c r="G44" s="377" t="s">
        <v>1248</v>
      </c>
      <c r="H44" s="377"/>
      <c r="I44" s="377"/>
      <c r="J44" s="377"/>
      <c r="K44" s="248"/>
    </row>
    <row r="45" spans="2:11" s="1" customFormat="1" ht="15" customHeight="1">
      <c r="B45" s="251"/>
      <c r="C45" s="252"/>
      <c r="D45" s="250"/>
      <c r="E45" s="253" t="s">
        <v>136</v>
      </c>
      <c r="F45" s="250"/>
      <c r="G45" s="377" t="s">
        <v>1249</v>
      </c>
      <c r="H45" s="377"/>
      <c r="I45" s="377"/>
      <c r="J45" s="377"/>
      <c r="K45" s="248"/>
    </row>
    <row r="46" spans="2:11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s="1" customFormat="1" ht="15" customHeight="1">
      <c r="B47" s="251"/>
      <c r="C47" s="252"/>
      <c r="D47" s="377" t="s">
        <v>1250</v>
      </c>
      <c r="E47" s="377"/>
      <c r="F47" s="377"/>
      <c r="G47" s="377"/>
      <c r="H47" s="377"/>
      <c r="I47" s="377"/>
      <c r="J47" s="377"/>
      <c r="K47" s="248"/>
    </row>
    <row r="48" spans="2:11" s="1" customFormat="1" ht="15" customHeight="1">
      <c r="B48" s="251"/>
      <c r="C48" s="252"/>
      <c r="D48" s="252"/>
      <c r="E48" s="377" t="s">
        <v>1251</v>
      </c>
      <c r="F48" s="377"/>
      <c r="G48" s="377"/>
      <c r="H48" s="377"/>
      <c r="I48" s="377"/>
      <c r="J48" s="377"/>
      <c r="K48" s="248"/>
    </row>
    <row r="49" spans="2:11" s="1" customFormat="1" ht="15" customHeight="1">
      <c r="B49" s="251"/>
      <c r="C49" s="252"/>
      <c r="D49" s="252"/>
      <c r="E49" s="377" t="s">
        <v>1252</v>
      </c>
      <c r="F49" s="377"/>
      <c r="G49" s="377"/>
      <c r="H49" s="377"/>
      <c r="I49" s="377"/>
      <c r="J49" s="377"/>
      <c r="K49" s="248"/>
    </row>
    <row r="50" spans="2:11" s="1" customFormat="1" ht="15" customHeight="1">
      <c r="B50" s="251"/>
      <c r="C50" s="252"/>
      <c r="D50" s="252"/>
      <c r="E50" s="377" t="s">
        <v>1253</v>
      </c>
      <c r="F50" s="377"/>
      <c r="G50" s="377"/>
      <c r="H50" s="377"/>
      <c r="I50" s="377"/>
      <c r="J50" s="377"/>
      <c r="K50" s="248"/>
    </row>
    <row r="51" spans="2:11" s="1" customFormat="1" ht="15" customHeight="1">
      <c r="B51" s="251"/>
      <c r="C51" s="252"/>
      <c r="D51" s="377" t="s">
        <v>1254</v>
      </c>
      <c r="E51" s="377"/>
      <c r="F51" s="377"/>
      <c r="G51" s="377"/>
      <c r="H51" s="377"/>
      <c r="I51" s="377"/>
      <c r="J51" s="377"/>
      <c r="K51" s="248"/>
    </row>
    <row r="52" spans="2:11" s="1" customFormat="1" ht="25.5" customHeight="1">
      <c r="B52" s="247"/>
      <c r="C52" s="378" t="s">
        <v>1255</v>
      </c>
      <c r="D52" s="378"/>
      <c r="E52" s="378"/>
      <c r="F52" s="378"/>
      <c r="G52" s="378"/>
      <c r="H52" s="378"/>
      <c r="I52" s="378"/>
      <c r="J52" s="378"/>
      <c r="K52" s="248"/>
    </row>
    <row r="53" spans="2:11" s="1" customFormat="1" ht="5.25" customHeight="1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s="1" customFormat="1" ht="15" customHeight="1">
      <c r="B54" s="247"/>
      <c r="C54" s="377" t="s">
        <v>1256</v>
      </c>
      <c r="D54" s="377"/>
      <c r="E54" s="377"/>
      <c r="F54" s="377"/>
      <c r="G54" s="377"/>
      <c r="H54" s="377"/>
      <c r="I54" s="377"/>
      <c r="J54" s="377"/>
      <c r="K54" s="248"/>
    </row>
    <row r="55" spans="2:11" s="1" customFormat="1" ht="15" customHeight="1">
      <c r="B55" s="247"/>
      <c r="C55" s="377" t="s">
        <v>1257</v>
      </c>
      <c r="D55" s="377"/>
      <c r="E55" s="377"/>
      <c r="F55" s="377"/>
      <c r="G55" s="377"/>
      <c r="H55" s="377"/>
      <c r="I55" s="377"/>
      <c r="J55" s="377"/>
      <c r="K55" s="248"/>
    </row>
    <row r="56" spans="2:11" s="1" customFormat="1" ht="12.75" customHeight="1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s="1" customFormat="1" ht="15" customHeight="1">
      <c r="B57" s="247"/>
      <c r="C57" s="377" t="s">
        <v>1258</v>
      </c>
      <c r="D57" s="377"/>
      <c r="E57" s="377"/>
      <c r="F57" s="377"/>
      <c r="G57" s="377"/>
      <c r="H57" s="377"/>
      <c r="I57" s="377"/>
      <c r="J57" s="377"/>
      <c r="K57" s="248"/>
    </row>
    <row r="58" spans="2:11" s="1" customFormat="1" ht="15" customHeight="1">
      <c r="B58" s="247"/>
      <c r="C58" s="252"/>
      <c r="D58" s="377" t="s">
        <v>1259</v>
      </c>
      <c r="E58" s="377"/>
      <c r="F58" s="377"/>
      <c r="G58" s="377"/>
      <c r="H58" s="377"/>
      <c r="I58" s="377"/>
      <c r="J58" s="377"/>
      <c r="K58" s="248"/>
    </row>
    <row r="59" spans="2:11" s="1" customFormat="1" ht="15" customHeight="1">
      <c r="B59" s="247"/>
      <c r="C59" s="252"/>
      <c r="D59" s="377" t="s">
        <v>1260</v>
      </c>
      <c r="E59" s="377"/>
      <c r="F59" s="377"/>
      <c r="G59" s="377"/>
      <c r="H59" s="377"/>
      <c r="I59" s="377"/>
      <c r="J59" s="377"/>
      <c r="K59" s="248"/>
    </row>
    <row r="60" spans="2:11" s="1" customFormat="1" ht="15" customHeight="1">
      <c r="B60" s="247"/>
      <c r="C60" s="252"/>
      <c r="D60" s="377" t="s">
        <v>1261</v>
      </c>
      <c r="E60" s="377"/>
      <c r="F60" s="377"/>
      <c r="G60" s="377"/>
      <c r="H60" s="377"/>
      <c r="I60" s="377"/>
      <c r="J60" s="377"/>
      <c r="K60" s="248"/>
    </row>
    <row r="61" spans="2:11" s="1" customFormat="1" ht="15" customHeight="1">
      <c r="B61" s="247"/>
      <c r="C61" s="252"/>
      <c r="D61" s="377" t="s">
        <v>1262</v>
      </c>
      <c r="E61" s="377"/>
      <c r="F61" s="377"/>
      <c r="G61" s="377"/>
      <c r="H61" s="377"/>
      <c r="I61" s="377"/>
      <c r="J61" s="377"/>
      <c r="K61" s="248"/>
    </row>
    <row r="62" spans="2:11" s="1" customFormat="1" ht="15" customHeight="1">
      <c r="B62" s="247"/>
      <c r="C62" s="252"/>
      <c r="D62" s="379" t="s">
        <v>1263</v>
      </c>
      <c r="E62" s="379"/>
      <c r="F62" s="379"/>
      <c r="G62" s="379"/>
      <c r="H62" s="379"/>
      <c r="I62" s="379"/>
      <c r="J62" s="379"/>
      <c r="K62" s="248"/>
    </row>
    <row r="63" spans="2:11" s="1" customFormat="1" ht="15" customHeight="1">
      <c r="B63" s="247"/>
      <c r="C63" s="252"/>
      <c r="D63" s="377" t="s">
        <v>1264</v>
      </c>
      <c r="E63" s="377"/>
      <c r="F63" s="377"/>
      <c r="G63" s="377"/>
      <c r="H63" s="377"/>
      <c r="I63" s="377"/>
      <c r="J63" s="377"/>
      <c r="K63" s="248"/>
    </row>
    <row r="64" spans="2:11" s="1" customFormat="1" ht="12.75" customHeight="1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s="1" customFormat="1" ht="15" customHeight="1">
      <c r="B65" s="247"/>
      <c r="C65" s="252"/>
      <c r="D65" s="377" t="s">
        <v>1265</v>
      </c>
      <c r="E65" s="377"/>
      <c r="F65" s="377"/>
      <c r="G65" s="377"/>
      <c r="H65" s="377"/>
      <c r="I65" s="377"/>
      <c r="J65" s="377"/>
      <c r="K65" s="248"/>
    </row>
    <row r="66" spans="2:11" s="1" customFormat="1" ht="15" customHeight="1">
      <c r="B66" s="247"/>
      <c r="C66" s="252"/>
      <c r="D66" s="379" t="s">
        <v>1266</v>
      </c>
      <c r="E66" s="379"/>
      <c r="F66" s="379"/>
      <c r="G66" s="379"/>
      <c r="H66" s="379"/>
      <c r="I66" s="379"/>
      <c r="J66" s="379"/>
      <c r="K66" s="248"/>
    </row>
    <row r="67" spans="2:11" s="1" customFormat="1" ht="15" customHeight="1">
      <c r="B67" s="247"/>
      <c r="C67" s="252"/>
      <c r="D67" s="377" t="s">
        <v>1267</v>
      </c>
      <c r="E67" s="377"/>
      <c r="F67" s="377"/>
      <c r="G67" s="377"/>
      <c r="H67" s="377"/>
      <c r="I67" s="377"/>
      <c r="J67" s="377"/>
      <c r="K67" s="248"/>
    </row>
    <row r="68" spans="2:11" s="1" customFormat="1" ht="15" customHeight="1">
      <c r="B68" s="247"/>
      <c r="C68" s="252"/>
      <c r="D68" s="377" t="s">
        <v>1268</v>
      </c>
      <c r="E68" s="377"/>
      <c r="F68" s="377"/>
      <c r="G68" s="377"/>
      <c r="H68" s="377"/>
      <c r="I68" s="377"/>
      <c r="J68" s="377"/>
      <c r="K68" s="248"/>
    </row>
    <row r="69" spans="2:11" s="1" customFormat="1" ht="15" customHeight="1">
      <c r="B69" s="247"/>
      <c r="C69" s="252"/>
      <c r="D69" s="377" t="s">
        <v>1269</v>
      </c>
      <c r="E69" s="377"/>
      <c r="F69" s="377"/>
      <c r="G69" s="377"/>
      <c r="H69" s="377"/>
      <c r="I69" s="377"/>
      <c r="J69" s="377"/>
      <c r="K69" s="248"/>
    </row>
    <row r="70" spans="2:11" s="1" customFormat="1" ht="15" customHeight="1">
      <c r="B70" s="247"/>
      <c r="C70" s="252"/>
      <c r="D70" s="377" t="s">
        <v>1270</v>
      </c>
      <c r="E70" s="377"/>
      <c r="F70" s="377"/>
      <c r="G70" s="377"/>
      <c r="H70" s="377"/>
      <c r="I70" s="377"/>
      <c r="J70" s="377"/>
      <c r="K70" s="248"/>
    </row>
    <row r="71" spans="2:1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s="1" customFormat="1" ht="45" customHeight="1">
      <c r="B75" s="264"/>
      <c r="C75" s="372" t="s">
        <v>1271</v>
      </c>
      <c r="D75" s="372"/>
      <c r="E75" s="372"/>
      <c r="F75" s="372"/>
      <c r="G75" s="372"/>
      <c r="H75" s="372"/>
      <c r="I75" s="372"/>
      <c r="J75" s="372"/>
      <c r="K75" s="265"/>
    </row>
    <row r="76" spans="2:11" s="1" customFormat="1" ht="17.25" customHeight="1">
      <c r="B76" s="264"/>
      <c r="C76" s="266" t="s">
        <v>1272</v>
      </c>
      <c r="D76" s="266"/>
      <c r="E76" s="266"/>
      <c r="F76" s="266" t="s">
        <v>1273</v>
      </c>
      <c r="G76" s="267"/>
      <c r="H76" s="266" t="s">
        <v>53</v>
      </c>
      <c r="I76" s="266" t="s">
        <v>56</v>
      </c>
      <c r="J76" s="266" t="s">
        <v>1274</v>
      </c>
      <c r="K76" s="265"/>
    </row>
    <row r="77" spans="2:11" s="1" customFormat="1" ht="17.25" customHeight="1">
      <c r="B77" s="264"/>
      <c r="C77" s="268" t="s">
        <v>1275</v>
      </c>
      <c r="D77" s="268"/>
      <c r="E77" s="268"/>
      <c r="F77" s="269" t="s">
        <v>1276</v>
      </c>
      <c r="G77" s="270"/>
      <c r="H77" s="268"/>
      <c r="I77" s="268"/>
      <c r="J77" s="268" t="s">
        <v>1277</v>
      </c>
      <c r="K77" s="265"/>
    </row>
    <row r="78" spans="2:11" s="1" customFormat="1" ht="5.25" customHeight="1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s="1" customFormat="1" ht="15" customHeight="1">
      <c r="B79" s="264"/>
      <c r="C79" s="253" t="s">
        <v>52</v>
      </c>
      <c r="D79" s="273"/>
      <c r="E79" s="273"/>
      <c r="F79" s="274" t="s">
        <v>1278</v>
      </c>
      <c r="G79" s="275"/>
      <c r="H79" s="253" t="s">
        <v>1279</v>
      </c>
      <c r="I79" s="253" t="s">
        <v>1280</v>
      </c>
      <c r="J79" s="253">
        <v>20</v>
      </c>
      <c r="K79" s="265"/>
    </row>
    <row r="80" spans="2:11" s="1" customFormat="1" ht="15" customHeight="1">
      <c r="B80" s="264"/>
      <c r="C80" s="253" t="s">
        <v>1281</v>
      </c>
      <c r="D80" s="253"/>
      <c r="E80" s="253"/>
      <c r="F80" s="274" t="s">
        <v>1278</v>
      </c>
      <c r="G80" s="275"/>
      <c r="H80" s="253" t="s">
        <v>1282</v>
      </c>
      <c r="I80" s="253" t="s">
        <v>1280</v>
      </c>
      <c r="J80" s="253">
        <v>120</v>
      </c>
      <c r="K80" s="265"/>
    </row>
    <row r="81" spans="2:11" s="1" customFormat="1" ht="15" customHeight="1">
      <c r="B81" s="276"/>
      <c r="C81" s="253" t="s">
        <v>1283</v>
      </c>
      <c r="D81" s="253"/>
      <c r="E81" s="253"/>
      <c r="F81" s="274" t="s">
        <v>1284</v>
      </c>
      <c r="G81" s="275"/>
      <c r="H81" s="253" t="s">
        <v>1285</v>
      </c>
      <c r="I81" s="253" t="s">
        <v>1280</v>
      </c>
      <c r="J81" s="253">
        <v>50</v>
      </c>
      <c r="K81" s="265"/>
    </row>
    <row r="82" spans="2:11" s="1" customFormat="1" ht="15" customHeight="1">
      <c r="B82" s="276"/>
      <c r="C82" s="253" t="s">
        <v>1286</v>
      </c>
      <c r="D82" s="253"/>
      <c r="E82" s="253"/>
      <c r="F82" s="274" t="s">
        <v>1278</v>
      </c>
      <c r="G82" s="275"/>
      <c r="H82" s="253" t="s">
        <v>1287</v>
      </c>
      <c r="I82" s="253" t="s">
        <v>1288</v>
      </c>
      <c r="J82" s="253"/>
      <c r="K82" s="265"/>
    </row>
    <row r="83" spans="2:11" s="1" customFormat="1" ht="15" customHeight="1">
      <c r="B83" s="276"/>
      <c r="C83" s="277" t="s">
        <v>1289</v>
      </c>
      <c r="D83" s="277"/>
      <c r="E83" s="277"/>
      <c r="F83" s="278" t="s">
        <v>1284</v>
      </c>
      <c r="G83" s="277"/>
      <c r="H83" s="277" t="s">
        <v>1290</v>
      </c>
      <c r="I83" s="277" t="s">
        <v>1280</v>
      </c>
      <c r="J83" s="277">
        <v>15</v>
      </c>
      <c r="K83" s="265"/>
    </row>
    <row r="84" spans="2:11" s="1" customFormat="1" ht="15" customHeight="1">
      <c r="B84" s="276"/>
      <c r="C84" s="277" t="s">
        <v>1291</v>
      </c>
      <c r="D84" s="277"/>
      <c r="E84" s="277"/>
      <c r="F84" s="278" t="s">
        <v>1284</v>
      </c>
      <c r="G84" s="277"/>
      <c r="H84" s="277" t="s">
        <v>1292</v>
      </c>
      <c r="I84" s="277" t="s">
        <v>1280</v>
      </c>
      <c r="J84" s="277">
        <v>15</v>
      </c>
      <c r="K84" s="265"/>
    </row>
    <row r="85" spans="2:11" s="1" customFormat="1" ht="15" customHeight="1">
      <c r="B85" s="276"/>
      <c r="C85" s="277" t="s">
        <v>1293</v>
      </c>
      <c r="D85" s="277"/>
      <c r="E85" s="277"/>
      <c r="F85" s="278" t="s">
        <v>1284</v>
      </c>
      <c r="G85" s="277"/>
      <c r="H85" s="277" t="s">
        <v>1294</v>
      </c>
      <c r="I85" s="277" t="s">
        <v>1280</v>
      </c>
      <c r="J85" s="277">
        <v>20</v>
      </c>
      <c r="K85" s="265"/>
    </row>
    <row r="86" spans="2:11" s="1" customFormat="1" ht="15" customHeight="1">
      <c r="B86" s="276"/>
      <c r="C86" s="277" t="s">
        <v>1295</v>
      </c>
      <c r="D86" s="277"/>
      <c r="E86" s="277"/>
      <c r="F86" s="278" t="s">
        <v>1284</v>
      </c>
      <c r="G86" s="277"/>
      <c r="H86" s="277" t="s">
        <v>1296</v>
      </c>
      <c r="I86" s="277" t="s">
        <v>1280</v>
      </c>
      <c r="J86" s="277">
        <v>20</v>
      </c>
      <c r="K86" s="265"/>
    </row>
    <row r="87" spans="2:11" s="1" customFormat="1" ht="15" customHeight="1">
      <c r="B87" s="276"/>
      <c r="C87" s="253" t="s">
        <v>1297</v>
      </c>
      <c r="D87" s="253"/>
      <c r="E87" s="253"/>
      <c r="F87" s="274" t="s">
        <v>1284</v>
      </c>
      <c r="G87" s="275"/>
      <c r="H87" s="253" t="s">
        <v>1298</v>
      </c>
      <c r="I87" s="253" t="s">
        <v>1280</v>
      </c>
      <c r="J87" s="253">
        <v>50</v>
      </c>
      <c r="K87" s="265"/>
    </row>
    <row r="88" spans="2:11" s="1" customFormat="1" ht="15" customHeight="1">
      <c r="B88" s="276"/>
      <c r="C88" s="253" t="s">
        <v>1299</v>
      </c>
      <c r="D88" s="253"/>
      <c r="E88" s="253"/>
      <c r="F88" s="274" t="s">
        <v>1284</v>
      </c>
      <c r="G88" s="275"/>
      <c r="H88" s="253" t="s">
        <v>1300</v>
      </c>
      <c r="I88" s="253" t="s">
        <v>1280</v>
      </c>
      <c r="J88" s="253">
        <v>20</v>
      </c>
      <c r="K88" s="265"/>
    </row>
    <row r="89" spans="2:11" s="1" customFormat="1" ht="15" customHeight="1">
      <c r="B89" s="276"/>
      <c r="C89" s="253" t="s">
        <v>1301</v>
      </c>
      <c r="D89" s="253"/>
      <c r="E89" s="253"/>
      <c r="F89" s="274" t="s">
        <v>1284</v>
      </c>
      <c r="G89" s="275"/>
      <c r="H89" s="253" t="s">
        <v>1302</v>
      </c>
      <c r="I89" s="253" t="s">
        <v>1280</v>
      </c>
      <c r="J89" s="253">
        <v>20</v>
      </c>
      <c r="K89" s="265"/>
    </row>
    <row r="90" spans="2:11" s="1" customFormat="1" ht="15" customHeight="1">
      <c r="B90" s="276"/>
      <c r="C90" s="253" t="s">
        <v>1303</v>
      </c>
      <c r="D90" s="253"/>
      <c r="E90" s="253"/>
      <c r="F90" s="274" t="s">
        <v>1284</v>
      </c>
      <c r="G90" s="275"/>
      <c r="H90" s="253" t="s">
        <v>1304</v>
      </c>
      <c r="I90" s="253" t="s">
        <v>1280</v>
      </c>
      <c r="J90" s="253">
        <v>50</v>
      </c>
      <c r="K90" s="265"/>
    </row>
    <row r="91" spans="2:11" s="1" customFormat="1" ht="15" customHeight="1">
      <c r="B91" s="276"/>
      <c r="C91" s="253" t="s">
        <v>1305</v>
      </c>
      <c r="D91" s="253"/>
      <c r="E91" s="253"/>
      <c r="F91" s="274" t="s">
        <v>1284</v>
      </c>
      <c r="G91" s="275"/>
      <c r="H91" s="253" t="s">
        <v>1305</v>
      </c>
      <c r="I91" s="253" t="s">
        <v>1280</v>
      </c>
      <c r="J91" s="253">
        <v>50</v>
      </c>
      <c r="K91" s="265"/>
    </row>
    <row r="92" spans="2:11" s="1" customFormat="1" ht="15" customHeight="1">
      <c r="B92" s="276"/>
      <c r="C92" s="253" t="s">
        <v>1306</v>
      </c>
      <c r="D92" s="253"/>
      <c r="E92" s="253"/>
      <c r="F92" s="274" t="s">
        <v>1284</v>
      </c>
      <c r="G92" s="275"/>
      <c r="H92" s="253" t="s">
        <v>1307</v>
      </c>
      <c r="I92" s="253" t="s">
        <v>1280</v>
      </c>
      <c r="J92" s="253">
        <v>255</v>
      </c>
      <c r="K92" s="265"/>
    </row>
    <row r="93" spans="2:11" s="1" customFormat="1" ht="15" customHeight="1">
      <c r="B93" s="276"/>
      <c r="C93" s="253" t="s">
        <v>1308</v>
      </c>
      <c r="D93" s="253"/>
      <c r="E93" s="253"/>
      <c r="F93" s="274" t="s">
        <v>1278</v>
      </c>
      <c r="G93" s="275"/>
      <c r="H93" s="253" t="s">
        <v>1309</v>
      </c>
      <c r="I93" s="253" t="s">
        <v>1310</v>
      </c>
      <c r="J93" s="253"/>
      <c r="K93" s="265"/>
    </row>
    <row r="94" spans="2:11" s="1" customFormat="1" ht="15" customHeight="1">
      <c r="B94" s="276"/>
      <c r="C94" s="253" t="s">
        <v>1311</v>
      </c>
      <c r="D94" s="253"/>
      <c r="E94" s="253"/>
      <c r="F94" s="274" t="s">
        <v>1278</v>
      </c>
      <c r="G94" s="275"/>
      <c r="H94" s="253" t="s">
        <v>1312</v>
      </c>
      <c r="I94" s="253" t="s">
        <v>1313</v>
      </c>
      <c r="J94" s="253"/>
      <c r="K94" s="265"/>
    </row>
    <row r="95" spans="2:11" s="1" customFormat="1" ht="15" customHeight="1">
      <c r="B95" s="276"/>
      <c r="C95" s="253" t="s">
        <v>1314</v>
      </c>
      <c r="D95" s="253"/>
      <c r="E95" s="253"/>
      <c r="F95" s="274" t="s">
        <v>1278</v>
      </c>
      <c r="G95" s="275"/>
      <c r="H95" s="253" t="s">
        <v>1314</v>
      </c>
      <c r="I95" s="253" t="s">
        <v>1313</v>
      </c>
      <c r="J95" s="253"/>
      <c r="K95" s="265"/>
    </row>
    <row r="96" spans="2:11" s="1" customFormat="1" ht="15" customHeight="1">
      <c r="B96" s="276"/>
      <c r="C96" s="253" t="s">
        <v>37</v>
      </c>
      <c r="D96" s="253"/>
      <c r="E96" s="253"/>
      <c r="F96" s="274" t="s">
        <v>1278</v>
      </c>
      <c r="G96" s="275"/>
      <c r="H96" s="253" t="s">
        <v>1315</v>
      </c>
      <c r="I96" s="253" t="s">
        <v>1313</v>
      </c>
      <c r="J96" s="253"/>
      <c r="K96" s="265"/>
    </row>
    <row r="97" spans="2:11" s="1" customFormat="1" ht="15" customHeight="1">
      <c r="B97" s="276"/>
      <c r="C97" s="253" t="s">
        <v>47</v>
      </c>
      <c r="D97" s="253"/>
      <c r="E97" s="253"/>
      <c r="F97" s="274" t="s">
        <v>1278</v>
      </c>
      <c r="G97" s="275"/>
      <c r="H97" s="253" t="s">
        <v>1316</v>
      </c>
      <c r="I97" s="253" t="s">
        <v>1313</v>
      </c>
      <c r="J97" s="253"/>
      <c r="K97" s="265"/>
    </row>
    <row r="98" spans="2:11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pans="2:11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pans="2:11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s="1" customFormat="1" ht="45" customHeight="1">
      <c r="B102" s="264"/>
      <c r="C102" s="372" t="s">
        <v>1317</v>
      </c>
      <c r="D102" s="372"/>
      <c r="E102" s="372"/>
      <c r="F102" s="372"/>
      <c r="G102" s="372"/>
      <c r="H102" s="372"/>
      <c r="I102" s="372"/>
      <c r="J102" s="372"/>
      <c r="K102" s="265"/>
    </row>
    <row r="103" spans="2:11" s="1" customFormat="1" ht="17.25" customHeight="1">
      <c r="B103" s="264"/>
      <c r="C103" s="266" t="s">
        <v>1272</v>
      </c>
      <c r="D103" s="266"/>
      <c r="E103" s="266"/>
      <c r="F103" s="266" t="s">
        <v>1273</v>
      </c>
      <c r="G103" s="267"/>
      <c r="H103" s="266" t="s">
        <v>53</v>
      </c>
      <c r="I103" s="266" t="s">
        <v>56</v>
      </c>
      <c r="J103" s="266" t="s">
        <v>1274</v>
      </c>
      <c r="K103" s="265"/>
    </row>
    <row r="104" spans="2:11" s="1" customFormat="1" ht="17.25" customHeight="1">
      <c r="B104" s="264"/>
      <c r="C104" s="268" t="s">
        <v>1275</v>
      </c>
      <c r="D104" s="268"/>
      <c r="E104" s="268"/>
      <c r="F104" s="269" t="s">
        <v>1276</v>
      </c>
      <c r="G104" s="270"/>
      <c r="H104" s="268"/>
      <c r="I104" s="268"/>
      <c r="J104" s="268" t="s">
        <v>1277</v>
      </c>
      <c r="K104" s="265"/>
    </row>
    <row r="105" spans="2:11" s="1" customFormat="1" ht="5.25" customHeight="1">
      <c r="B105" s="264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pans="2:11" s="1" customFormat="1" ht="15" customHeight="1">
      <c r="B106" s="264"/>
      <c r="C106" s="253" t="s">
        <v>52</v>
      </c>
      <c r="D106" s="273"/>
      <c r="E106" s="273"/>
      <c r="F106" s="274" t="s">
        <v>1278</v>
      </c>
      <c r="G106" s="253"/>
      <c r="H106" s="253" t="s">
        <v>1318</v>
      </c>
      <c r="I106" s="253" t="s">
        <v>1280</v>
      </c>
      <c r="J106" s="253">
        <v>20</v>
      </c>
      <c r="K106" s="265"/>
    </row>
    <row r="107" spans="2:11" s="1" customFormat="1" ht="15" customHeight="1">
      <c r="B107" s="264"/>
      <c r="C107" s="253" t="s">
        <v>1281</v>
      </c>
      <c r="D107" s="253"/>
      <c r="E107" s="253"/>
      <c r="F107" s="274" t="s">
        <v>1278</v>
      </c>
      <c r="G107" s="253"/>
      <c r="H107" s="253" t="s">
        <v>1318</v>
      </c>
      <c r="I107" s="253" t="s">
        <v>1280</v>
      </c>
      <c r="J107" s="253">
        <v>120</v>
      </c>
      <c r="K107" s="265"/>
    </row>
    <row r="108" spans="2:11" s="1" customFormat="1" ht="15" customHeight="1">
      <c r="B108" s="276"/>
      <c r="C108" s="253" t="s">
        <v>1283</v>
      </c>
      <c r="D108" s="253"/>
      <c r="E108" s="253"/>
      <c r="F108" s="274" t="s">
        <v>1284</v>
      </c>
      <c r="G108" s="253"/>
      <c r="H108" s="253" t="s">
        <v>1318</v>
      </c>
      <c r="I108" s="253" t="s">
        <v>1280</v>
      </c>
      <c r="J108" s="253">
        <v>50</v>
      </c>
      <c r="K108" s="265"/>
    </row>
    <row r="109" spans="2:11" s="1" customFormat="1" ht="15" customHeight="1">
      <c r="B109" s="276"/>
      <c r="C109" s="253" t="s">
        <v>1286</v>
      </c>
      <c r="D109" s="253"/>
      <c r="E109" s="253"/>
      <c r="F109" s="274" t="s">
        <v>1278</v>
      </c>
      <c r="G109" s="253"/>
      <c r="H109" s="253" t="s">
        <v>1318</v>
      </c>
      <c r="I109" s="253" t="s">
        <v>1288</v>
      </c>
      <c r="J109" s="253"/>
      <c r="K109" s="265"/>
    </row>
    <row r="110" spans="2:11" s="1" customFormat="1" ht="15" customHeight="1">
      <c r="B110" s="276"/>
      <c r="C110" s="253" t="s">
        <v>1297</v>
      </c>
      <c r="D110" s="253"/>
      <c r="E110" s="253"/>
      <c r="F110" s="274" t="s">
        <v>1284</v>
      </c>
      <c r="G110" s="253"/>
      <c r="H110" s="253" t="s">
        <v>1318</v>
      </c>
      <c r="I110" s="253" t="s">
        <v>1280</v>
      </c>
      <c r="J110" s="253">
        <v>50</v>
      </c>
      <c r="K110" s="265"/>
    </row>
    <row r="111" spans="2:11" s="1" customFormat="1" ht="15" customHeight="1">
      <c r="B111" s="276"/>
      <c r="C111" s="253" t="s">
        <v>1305</v>
      </c>
      <c r="D111" s="253"/>
      <c r="E111" s="253"/>
      <c r="F111" s="274" t="s">
        <v>1284</v>
      </c>
      <c r="G111" s="253"/>
      <c r="H111" s="253" t="s">
        <v>1318</v>
      </c>
      <c r="I111" s="253" t="s">
        <v>1280</v>
      </c>
      <c r="J111" s="253">
        <v>50</v>
      </c>
      <c r="K111" s="265"/>
    </row>
    <row r="112" spans="2:11" s="1" customFormat="1" ht="15" customHeight="1">
      <c r="B112" s="276"/>
      <c r="C112" s="253" t="s">
        <v>1303</v>
      </c>
      <c r="D112" s="253"/>
      <c r="E112" s="253"/>
      <c r="F112" s="274" t="s">
        <v>1284</v>
      </c>
      <c r="G112" s="253"/>
      <c r="H112" s="253" t="s">
        <v>1318</v>
      </c>
      <c r="I112" s="253" t="s">
        <v>1280</v>
      </c>
      <c r="J112" s="253">
        <v>50</v>
      </c>
      <c r="K112" s="265"/>
    </row>
    <row r="113" spans="2:11" s="1" customFormat="1" ht="15" customHeight="1">
      <c r="B113" s="276"/>
      <c r="C113" s="253" t="s">
        <v>52</v>
      </c>
      <c r="D113" s="253"/>
      <c r="E113" s="253"/>
      <c r="F113" s="274" t="s">
        <v>1278</v>
      </c>
      <c r="G113" s="253"/>
      <c r="H113" s="253" t="s">
        <v>1319</v>
      </c>
      <c r="I113" s="253" t="s">
        <v>1280</v>
      </c>
      <c r="J113" s="253">
        <v>20</v>
      </c>
      <c r="K113" s="265"/>
    </row>
    <row r="114" spans="2:11" s="1" customFormat="1" ht="15" customHeight="1">
      <c r="B114" s="276"/>
      <c r="C114" s="253" t="s">
        <v>1320</v>
      </c>
      <c r="D114" s="253"/>
      <c r="E114" s="253"/>
      <c r="F114" s="274" t="s">
        <v>1278</v>
      </c>
      <c r="G114" s="253"/>
      <c r="H114" s="253" t="s">
        <v>1321</v>
      </c>
      <c r="I114" s="253" t="s">
        <v>1280</v>
      </c>
      <c r="J114" s="253">
        <v>120</v>
      </c>
      <c r="K114" s="265"/>
    </row>
    <row r="115" spans="2:11" s="1" customFormat="1" ht="15" customHeight="1">
      <c r="B115" s="276"/>
      <c r="C115" s="253" t="s">
        <v>37</v>
      </c>
      <c r="D115" s="253"/>
      <c r="E115" s="253"/>
      <c r="F115" s="274" t="s">
        <v>1278</v>
      </c>
      <c r="G115" s="253"/>
      <c r="H115" s="253" t="s">
        <v>1322</v>
      </c>
      <c r="I115" s="253" t="s">
        <v>1313</v>
      </c>
      <c r="J115" s="253"/>
      <c r="K115" s="265"/>
    </row>
    <row r="116" spans="2:11" s="1" customFormat="1" ht="15" customHeight="1">
      <c r="B116" s="276"/>
      <c r="C116" s="253" t="s">
        <v>47</v>
      </c>
      <c r="D116" s="253"/>
      <c r="E116" s="253"/>
      <c r="F116" s="274" t="s">
        <v>1278</v>
      </c>
      <c r="G116" s="253"/>
      <c r="H116" s="253" t="s">
        <v>1323</v>
      </c>
      <c r="I116" s="253" t="s">
        <v>1313</v>
      </c>
      <c r="J116" s="253"/>
      <c r="K116" s="265"/>
    </row>
    <row r="117" spans="2:11" s="1" customFormat="1" ht="15" customHeight="1">
      <c r="B117" s="276"/>
      <c r="C117" s="253" t="s">
        <v>56</v>
      </c>
      <c r="D117" s="253"/>
      <c r="E117" s="253"/>
      <c r="F117" s="274" t="s">
        <v>1278</v>
      </c>
      <c r="G117" s="253"/>
      <c r="H117" s="253" t="s">
        <v>1324</v>
      </c>
      <c r="I117" s="253" t="s">
        <v>1325</v>
      </c>
      <c r="J117" s="253"/>
      <c r="K117" s="265"/>
    </row>
    <row r="118" spans="2:11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pans="2:11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pans="2:11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pans="2:11" s="1" customFormat="1" ht="45" customHeight="1">
      <c r="B122" s="292"/>
      <c r="C122" s="373" t="s">
        <v>1326</v>
      </c>
      <c r="D122" s="373"/>
      <c r="E122" s="373"/>
      <c r="F122" s="373"/>
      <c r="G122" s="373"/>
      <c r="H122" s="373"/>
      <c r="I122" s="373"/>
      <c r="J122" s="373"/>
      <c r="K122" s="293"/>
    </row>
    <row r="123" spans="2:11" s="1" customFormat="1" ht="17.25" customHeight="1">
      <c r="B123" s="294"/>
      <c r="C123" s="266" t="s">
        <v>1272</v>
      </c>
      <c r="D123" s="266"/>
      <c r="E123" s="266"/>
      <c r="F123" s="266" t="s">
        <v>1273</v>
      </c>
      <c r="G123" s="267"/>
      <c r="H123" s="266" t="s">
        <v>53</v>
      </c>
      <c r="I123" s="266" t="s">
        <v>56</v>
      </c>
      <c r="J123" s="266" t="s">
        <v>1274</v>
      </c>
      <c r="K123" s="295"/>
    </row>
    <row r="124" spans="2:11" s="1" customFormat="1" ht="17.25" customHeight="1">
      <c r="B124" s="294"/>
      <c r="C124" s="268" t="s">
        <v>1275</v>
      </c>
      <c r="D124" s="268"/>
      <c r="E124" s="268"/>
      <c r="F124" s="269" t="s">
        <v>1276</v>
      </c>
      <c r="G124" s="270"/>
      <c r="H124" s="268"/>
      <c r="I124" s="268"/>
      <c r="J124" s="268" t="s">
        <v>1277</v>
      </c>
      <c r="K124" s="295"/>
    </row>
    <row r="125" spans="2:11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pans="2:11" s="1" customFormat="1" ht="15" customHeight="1">
      <c r="B126" s="296"/>
      <c r="C126" s="253" t="s">
        <v>1281</v>
      </c>
      <c r="D126" s="273"/>
      <c r="E126" s="273"/>
      <c r="F126" s="274" t="s">
        <v>1278</v>
      </c>
      <c r="G126" s="253"/>
      <c r="H126" s="253" t="s">
        <v>1318</v>
      </c>
      <c r="I126" s="253" t="s">
        <v>1280</v>
      </c>
      <c r="J126" s="253">
        <v>120</v>
      </c>
      <c r="K126" s="299"/>
    </row>
    <row r="127" spans="2:11" s="1" customFormat="1" ht="15" customHeight="1">
      <c r="B127" s="296"/>
      <c r="C127" s="253" t="s">
        <v>1327</v>
      </c>
      <c r="D127" s="253"/>
      <c r="E127" s="253"/>
      <c r="F127" s="274" t="s">
        <v>1278</v>
      </c>
      <c r="G127" s="253"/>
      <c r="H127" s="253" t="s">
        <v>1328</v>
      </c>
      <c r="I127" s="253" t="s">
        <v>1280</v>
      </c>
      <c r="J127" s="253" t="s">
        <v>1329</v>
      </c>
      <c r="K127" s="299"/>
    </row>
    <row r="128" spans="2:11" s="1" customFormat="1" ht="15" customHeight="1">
      <c r="B128" s="296"/>
      <c r="C128" s="253" t="s">
        <v>1226</v>
      </c>
      <c r="D128" s="253"/>
      <c r="E128" s="253"/>
      <c r="F128" s="274" t="s">
        <v>1278</v>
      </c>
      <c r="G128" s="253"/>
      <c r="H128" s="253" t="s">
        <v>1330</v>
      </c>
      <c r="I128" s="253" t="s">
        <v>1280</v>
      </c>
      <c r="J128" s="253" t="s">
        <v>1329</v>
      </c>
      <c r="K128" s="299"/>
    </row>
    <row r="129" spans="2:11" s="1" customFormat="1" ht="15" customHeight="1">
      <c r="B129" s="296"/>
      <c r="C129" s="253" t="s">
        <v>1289</v>
      </c>
      <c r="D129" s="253"/>
      <c r="E129" s="253"/>
      <c r="F129" s="274" t="s">
        <v>1284</v>
      </c>
      <c r="G129" s="253"/>
      <c r="H129" s="253" t="s">
        <v>1290</v>
      </c>
      <c r="I129" s="253" t="s">
        <v>1280</v>
      </c>
      <c r="J129" s="253">
        <v>15</v>
      </c>
      <c r="K129" s="299"/>
    </row>
    <row r="130" spans="2:11" s="1" customFormat="1" ht="15" customHeight="1">
      <c r="B130" s="296"/>
      <c r="C130" s="277" t="s">
        <v>1291</v>
      </c>
      <c r="D130" s="277"/>
      <c r="E130" s="277"/>
      <c r="F130" s="278" t="s">
        <v>1284</v>
      </c>
      <c r="G130" s="277"/>
      <c r="H130" s="277" t="s">
        <v>1292</v>
      </c>
      <c r="I130" s="277" t="s">
        <v>1280</v>
      </c>
      <c r="J130" s="277">
        <v>15</v>
      </c>
      <c r="K130" s="299"/>
    </row>
    <row r="131" spans="2:11" s="1" customFormat="1" ht="15" customHeight="1">
      <c r="B131" s="296"/>
      <c r="C131" s="277" t="s">
        <v>1293</v>
      </c>
      <c r="D131" s="277"/>
      <c r="E131" s="277"/>
      <c r="F131" s="278" t="s">
        <v>1284</v>
      </c>
      <c r="G131" s="277"/>
      <c r="H131" s="277" t="s">
        <v>1294</v>
      </c>
      <c r="I131" s="277" t="s">
        <v>1280</v>
      </c>
      <c r="J131" s="277">
        <v>20</v>
      </c>
      <c r="K131" s="299"/>
    </row>
    <row r="132" spans="2:11" s="1" customFormat="1" ht="15" customHeight="1">
      <c r="B132" s="296"/>
      <c r="C132" s="277" t="s">
        <v>1295</v>
      </c>
      <c r="D132" s="277"/>
      <c r="E132" s="277"/>
      <c r="F132" s="278" t="s">
        <v>1284</v>
      </c>
      <c r="G132" s="277"/>
      <c r="H132" s="277" t="s">
        <v>1296</v>
      </c>
      <c r="I132" s="277" t="s">
        <v>1280</v>
      </c>
      <c r="J132" s="277">
        <v>20</v>
      </c>
      <c r="K132" s="299"/>
    </row>
    <row r="133" spans="2:11" s="1" customFormat="1" ht="15" customHeight="1">
      <c r="B133" s="296"/>
      <c r="C133" s="253" t="s">
        <v>1283</v>
      </c>
      <c r="D133" s="253"/>
      <c r="E133" s="253"/>
      <c r="F133" s="274" t="s">
        <v>1284</v>
      </c>
      <c r="G133" s="253"/>
      <c r="H133" s="253" t="s">
        <v>1318</v>
      </c>
      <c r="I133" s="253" t="s">
        <v>1280</v>
      </c>
      <c r="J133" s="253">
        <v>50</v>
      </c>
      <c r="K133" s="299"/>
    </row>
    <row r="134" spans="2:11" s="1" customFormat="1" ht="15" customHeight="1">
      <c r="B134" s="296"/>
      <c r="C134" s="253" t="s">
        <v>1297</v>
      </c>
      <c r="D134" s="253"/>
      <c r="E134" s="253"/>
      <c r="F134" s="274" t="s">
        <v>1284</v>
      </c>
      <c r="G134" s="253"/>
      <c r="H134" s="253" t="s">
        <v>1318</v>
      </c>
      <c r="I134" s="253" t="s">
        <v>1280</v>
      </c>
      <c r="J134" s="253">
        <v>50</v>
      </c>
      <c r="K134" s="299"/>
    </row>
    <row r="135" spans="2:11" s="1" customFormat="1" ht="15" customHeight="1">
      <c r="B135" s="296"/>
      <c r="C135" s="253" t="s">
        <v>1303</v>
      </c>
      <c r="D135" s="253"/>
      <c r="E135" s="253"/>
      <c r="F135" s="274" t="s">
        <v>1284</v>
      </c>
      <c r="G135" s="253"/>
      <c r="H135" s="253" t="s">
        <v>1318</v>
      </c>
      <c r="I135" s="253" t="s">
        <v>1280</v>
      </c>
      <c r="J135" s="253">
        <v>50</v>
      </c>
      <c r="K135" s="299"/>
    </row>
    <row r="136" spans="2:11" s="1" customFormat="1" ht="15" customHeight="1">
      <c r="B136" s="296"/>
      <c r="C136" s="253" t="s">
        <v>1305</v>
      </c>
      <c r="D136" s="253"/>
      <c r="E136" s="253"/>
      <c r="F136" s="274" t="s">
        <v>1284</v>
      </c>
      <c r="G136" s="253"/>
      <c r="H136" s="253" t="s">
        <v>1318</v>
      </c>
      <c r="I136" s="253" t="s">
        <v>1280</v>
      </c>
      <c r="J136" s="253">
        <v>50</v>
      </c>
      <c r="K136" s="299"/>
    </row>
    <row r="137" spans="2:11" s="1" customFormat="1" ht="15" customHeight="1">
      <c r="B137" s="296"/>
      <c r="C137" s="253" t="s">
        <v>1306</v>
      </c>
      <c r="D137" s="253"/>
      <c r="E137" s="253"/>
      <c r="F137" s="274" t="s">
        <v>1284</v>
      </c>
      <c r="G137" s="253"/>
      <c r="H137" s="253" t="s">
        <v>1331</v>
      </c>
      <c r="I137" s="253" t="s">
        <v>1280</v>
      </c>
      <c r="J137" s="253">
        <v>255</v>
      </c>
      <c r="K137" s="299"/>
    </row>
    <row r="138" spans="2:11" s="1" customFormat="1" ht="15" customHeight="1">
      <c r="B138" s="296"/>
      <c r="C138" s="253" t="s">
        <v>1308</v>
      </c>
      <c r="D138" s="253"/>
      <c r="E138" s="253"/>
      <c r="F138" s="274" t="s">
        <v>1278</v>
      </c>
      <c r="G138" s="253"/>
      <c r="H138" s="253" t="s">
        <v>1332</v>
      </c>
      <c r="I138" s="253" t="s">
        <v>1310</v>
      </c>
      <c r="J138" s="253"/>
      <c r="K138" s="299"/>
    </row>
    <row r="139" spans="2:11" s="1" customFormat="1" ht="15" customHeight="1">
      <c r="B139" s="296"/>
      <c r="C139" s="253" t="s">
        <v>1311</v>
      </c>
      <c r="D139" s="253"/>
      <c r="E139" s="253"/>
      <c r="F139" s="274" t="s">
        <v>1278</v>
      </c>
      <c r="G139" s="253"/>
      <c r="H139" s="253" t="s">
        <v>1333</v>
      </c>
      <c r="I139" s="253" t="s">
        <v>1313</v>
      </c>
      <c r="J139" s="253"/>
      <c r="K139" s="299"/>
    </row>
    <row r="140" spans="2:11" s="1" customFormat="1" ht="15" customHeight="1">
      <c r="B140" s="296"/>
      <c r="C140" s="253" t="s">
        <v>1314</v>
      </c>
      <c r="D140" s="253"/>
      <c r="E140" s="253"/>
      <c r="F140" s="274" t="s">
        <v>1278</v>
      </c>
      <c r="G140" s="253"/>
      <c r="H140" s="253" t="s">
        <v>1314</v>
      </c>
      <c r="I140" s="253" t="s">
        <v>1313</v>
      </c>
      <c r="J140" s="253"/>
      <c r="K140" s="299"/>
    </row>
    <row r="141" spans="2:11" s="1" customFormat="1" ht="15" customHeight="1">
      <c r="B141" s="296"/>
      <c r="C141" s="253" t="s">
        <v>37</v>
      </c>
      <c r="D141" s="253"/>
      <c r="E141" s="253"/>
      <c r="F141" s="274" t="s">
        <v>1278</v>
      </c>
      <c r="G141" s="253"/>
      <c r="H141" s="253" t="s">
        <v>1334</v>
      </c>
      <c r="I141" s="253" t="s">
        <v>1313</v>
      </c>
      <c r="J141" s="253"/>
      <c r="K141" s="299"/>
    </row>
    <row r="142" spans="2:11" s="1" customFormat="1" ht="15" customHeight="1">
      <c r="B142" s="296"/>
      <c r="C142" s="253" t="s">
        <v>1335</v>
      </c>
      <c r="D142" s="253"/>
      <c r="E142" s="253"/>
      <c r="F142" s="274" t="s">
        <v>1278</v>
      </c>
      <c r="G142" s="253"/>
      <c r="H142" s="253" t="s">
        <v>1336</v>
      </c>
      <c r="I142" s="253" t="s">
        <v>1313</v>
      </c>
      <c r="J142" s="253"/>
      <c r="K142" s="299"/>
    </row>
    <row r="143" spans="2:11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pans="2:11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pans="2:11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s="1" customFormat="1" ht="45" customHeight="1">
      <c r="B147" s="264"/>
      <c r="C147" s="372" t="s">
        <v>1337</v>
      </c>
      <c r="D147" s="372"/>
      <c r="E147" s="372"/>
      <c r="F147" s="372"/>
      <c r="G147" s="372"/>
      <c r="H147" s="372"/>
      <c r="I147" s="372"/>
      <c r="J147" s="372"/>
      <c r="K147" s="265"/>
    </row>
    <row r="148" spans="2:11" s="1" customFormat="1" ht="17.25" customHeight="1">
      <c r="B148" s="264"/>
      <c r="C148" s="266" t="s">
        <v>1272</v>
      </c>
      <c r="D148" s="266"/>
      <c r="E148" s="266"/>
      <c r="F148" s="266" t="s">
        <v>1273</v>
      </c>
      <c r="G148" s="267"/>
      <c r="H148" s="266" t="s">
        <v>53</v>
      </c>
      <c r="I148" s="266" t="s">
        <v>56</v>
      </c>
      <c r="J148" s="266" t="s">
        <v>1274</v>
      </c>
      <c r="K148" s="265"/>
    </row>
    <row r="149" spans="2:11" s="1" customFormat="1" ht="17.25" customHeight="1">
      <c r="B149" s="264"/>
      <c r="C149" s="268" t="s">
        <v>1275</v>
      </c>
      <c r="D149" s="268"/>
      <c r="E149" s="268"/>
      <c r="F149" s="269" t="s">
        <v>1276</v>
      </c>
      <c r="G149" s="270"/>
      <c r="H149" s="268"/>
      <c r="I149" s="268"/>
      <c r="J149" s="268" t="s">
        <v>1277</v>
      </c>
      <c r="K149" s="265"/>
    </row>
    <row r="150" spans="2:11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pans="2:11" s="1" customFormat="1" ht="15" customHeight="1">
      <c r="B151" s="276"/>
      <c r="C151" s="303" t="s">
        <v>1281</v>
      </c>
      <c r="D151" s="253"/>
      <c r="E151" s="253"/>
      <c r="F151" s="304" t="s">
        <v>1278</v>
      </c>
      <c r="G151" s="253"/>
      <c r="H151" s="303" t="s">
        <v>1318</v>
      </c>
      <c r="I151" s="303" t="s">
        <v>1280</v>
      </c>
      <c r="J151" s="303">
        <v>120</v>
      </c>
      <c r="K151" s="299"/>
    </row>
    <row r="152" spans="2:11" s="1" customFormat="1" ht="15" customHeight="1">
      <c r="B152" s="276"/>
      <c r="C152" s="303" t="s">
        <v>1327</v>
      </c>
      <c r="D152" s="253"/>
      <c r="E152" s="253"/>
      <c r="F152" s="304" t="s">
        <v>1278</v>
      </c>
      <c r="G152" s="253"/>
      <c r="H152" s="303" t="s">
        <v>1338</v>
      </c>
      <c r="I152" s="303" t="s">
        <v>1280</v>
      </c>
      <c r="J152" s="303" t="s">
        <v>1329</v>
      </c>
      <c r="K152" s="299"/>
    </row>
    <row r="153" spans="2:11" s="1" customFormat="1" ht="15" customHeight="1">
      <c r="B153" s="276"/>
      <c r="C153" s="303" t="s">
        <v>1226</v>
      </c>
      <c r="D153" s="253"/>
      <c r="E153" s="253"/>
      <c r="F153" s="304" t="s">
        <v>1278</v>
      </c>
      <c r="G153" s="253"/>
      <c r="H153" s="303" t="s">
        <v>1339</v>
      </c>
      <c r="I153" s="303" t="s">
        <v>1280</v>
      </c>
      <c r="J153" s="303" t="s">
        <v>1329</v>
      </c>
      <c r="K153" s="299"/>
    </row>
    <row r="154" spans="2:11" s="1" customFormat="1" ht="15" customHeight="1">
      <c r="B154" s="276"/>
      <c r="C154" s="303" t="s">
        <v>1283</v>
      </c>
      <c r="D154" s="253"/>
      <c r="E154" s="253"/>
      <c r="F154" s="304" t="s">
        <v>1284</v>
      </c>
      <c r="G154" s="253"/>
      <c r="H154" s="303" t="s">
        <v>1318</v>
      </c>
      <c r="I154" s="303" t="s">
        <v>1280</v>
      </c>
      <c r="J154" s="303">
        <v>50</v>
      </c>
      <c r="K154" s="299"/>
    </row>
    <row r="155" spans="2:11" s="1" customFormat="1" ht="15" customHeight="1">
      <c r="B155" s="276"/>
      <c r="C155" s="303" t="s">
        <v>1286</v>
      </c>
      <c r="D155" s="253"/>
      <c r="E155" s="253"/>
      <c r="F155" s="304" t="s">
        <v>1278</v>
      </c>
      <c r="G155" s="253"/>
      <c r="H155" s="303" t="s">
        <v>1318</v>
      </c>
      <c r="I155" s="303" t="s">
        <v>1288</v>
      </c>
      <c r="J155" s="303"/>
      <c r="K155" s="299"/>
    </row>
    <row r="156" spans="2:11" s="1" customFormat="1" ht="15" customHeight="1">
      <c r="B156" s="276"/>
      <c r="C156" s="303" t="s">
        <v>1297</v>
      </c>
      <c r="D156" s="253"/>
      <c r="E156" s="253"/>
      <c r="F156" s="304" t="s">
        <v>1284</v>
      </c>
      <c r="G156" s="253"/>
      <c r="H156" s="303" t="s">
        <v>1318</v>
      </c>
      <c r="I156" s="303" t="s">
        <v>1280</v>
      </c>
      <c r="J156" s="303">
        <v>50</v>
      </c>
      <c r="K156" s="299"/>
    </row>
    <row r="157" spans="2:11" s="1" customFormat="1" ht="15" customHeight="1">
      <c r="B157" s="276"/>
      <c r="C157" s="303" t="s">
        <v>1305</v>
      </c>
      <c r="D157" s="253"/>
      <c r="E157" s="253"/>
      <c r="F157" s="304" t="s">
        <v>1284</v>
      </c>
      <c r="G157" s="253"/>
      <c r="H157" s="303" t="s">
        <v>1318</v>
      </c>
      <c r="I157" s="303" t="s">
        <v>1280</v>
      </c>
      <c r="J157" s="303">
        <v>50</v>
      </c>
      <c r="K157" s="299"/>
    </row>
    <row r="158" spans="2:11" s="1" customFormat="1" ht="15" customHeight="1">
      <c r="B158" s="276"/>
      <c r="C158" s="303" t="s">
        <v>1303</v>
      </c>
      <c r="D158" s="253"/>
      <c r="E158" s="253"/>
      <c r="F158" s="304" t="s">
        <v>1284</v>
      </c>
      <c r="G158" s="253"/>
      <c r="H158" s="303" t="s">
        <v>1318</v>
      </c>
      <c r="I158" s="303" t="s">
        <v>1280</v>
      </c>
      <c r="J158" s="303">
        <v>50</v>
      </c>
      <c r="K158" s="299"/>
    </row>
    <row r="159" spans="2:11" s="1" customFormat="1" ht="15" customHeight="1">
      <c r="B159" s="276"/>
      <c r="C159" s="303" t="s">
        <v>111</v>
      </c>
      <c r="D159" s="253"/>
      <c r="E159" s="253"/>
      <c r="F159" s="304" t="s">
        <v>1278</v>
      </c>
      <c r="G159" s="253"/>
      <c r="H159" s="303" t="s">
        <v>1340</v>
      </c>
      <c r="I159" s="303" t="s">
        <v>1280</v>
      </c>
      <c r="J159" s="303" t="s">
        <v>1341</v>
      </c>
      <c r="K159" s="299"/>
    </row>
    <row r="160" spans="2:11" s="1" customFormat="1" ht="15" customHeight="1">
      <c r="B160" s="276"/>
      <c r="C160" s="303" t="s">
        <v>1342</v>
      </c>
      <c r="D160" s="253"/>
      <c r="E160" s="253"/>
      <c r="F160" s="304" t="s">
        <v>1278</v>
      </c>
      <c r="G160" s="253"/>
      <c r="H160" s="303" t="s">
        <v>1343</v>
      </c>
      <c r="I160" s="303" t="s">
        <v>1313</v>
      </c>
      <c r="J160" s="303"/>
      <c r="K160" s="299"/>
    </row>
    <row r="161" spans="2:1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pans="2:11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pans="2:11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pans="2:11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pans="2:11" s="1" customFormat="1" ht="45" customHeight="1">
      <c r="B165" s="245"/>
      <c r="C165" s="373" t="s">
        <v>1344</v>
      </c>
      <c r="D165" s="373"/>
      <c r="E165" s="373"/>
      <c r="F165" s="373"/>
      <c r="G165" s="373"/>
      <c r="H165" s="373"/>
      <c r="I165" s="373"/>
      <c r="J165" s="373"/>
      <c r="K165" s="246"/>
    </row>
    <row r="166" spans="2:11" s="1" customFormat="1" ht="17.25" customHeight="1">
      <c r="B166" s="245"/>
      <c r="C166" s="266" t="s">
        <v>1272</v>
      </c>
      <c r="D166" s="266"/>
      <c r="E166" s="266"/>
      <c r="F166" s="266" t="s">
        <v>1273</v>
      </c>
      <c r="G166" s="308"/>
      <c r="H166" s="309" t="s">
        <v>53</v>
      </c>
      <c r="I166" s="309" t="s">
        <v>56</v>
      </c>
      <c r="J166" s="266" t="s">
        <v>1274</v>
      </c>
      <c r="K166" s="246"/>
    </row>
    <row r="167" spans="2:11" s="1" customFormat="1" ht="17.25" customHeight="1">
      <c r="B167" s="247"/>
      <c r="C167" s="268" t="s">
        <v>1275</v>
      </c>
      <c r="D167" s="268"/>
      <c r="E167" s="268"/>
      <c r="F167" s="269" t="s">
        <v>1276</v>
      </c>
      <c r="G167" s="310"/>
      <c r="H167" s="311"/>
      <c r="I167" s="311"/>
      <c r="J167" s="268" t="s">
        <v>1277</v>
      </c>
      <c r="K167" s="248"/>
    </row>
    <row r="168" spans="2:11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pans="2:11" s="1" customFormat="1" ht="15" customHeight="1">
      <c r="B169" s="276"/>
      <c r="C169" s="253" t="s">
        <v>1281</v>
      </c>
      <c r="D169" s="253"/>
      <c r="E169" s="253"/>
      <c r="F169" s="274" t="s">
        <v>1278</v>
      </c>
      <c r="G169" s="253"/>
      <c r="H169" s="253" t="s">
        <v>1318</v>
      </c>
      <c r="I169" s="253" t="s">
        <v>1280</v>
      </c>
      <c r="J169" s="253">
        <v>120</v>
      </c>
      <c r="K169" s="299"/>
    </row>
    <row r="170" spans="2:11" s="1" customFormat="1" ht="15" customHeight="1">
      <c r="B170" s="276"/>
      <c r="C170" s="253" t="s">
        <v>1327</v>
      </c>
      <c r="D170" s="253"/>
      <c r="E170" s="253"/>
      <c r="F170" s="274" t="s">
        <v>1278</v>
      </c>
      <c r="G170" s="253"/>
      <c r="H170" s="253" t="s">
        <v>1328</v>
      </c>
      <c r="I170" s="253" t="s">
        <v>1280</v>
      </c>
      <c r="J170" s="253" t="s">
        <v>1329</v>
      </c>
      <c r="K170" s="299"/>
    </row>
    <row r="171" spans="2:11" s="1" customFormat="1" ht="15" customHeight="1">
      <c r="B171" s="276"/>
      <c r="C171" s="253" t="s">
        <v>1226</v>
      </c>
      <c r="D171" s="253"/>
      <c r="E171" s="253"/>
      <c r="F171" s="274" t="s">
        <v>1278</v>
      </c>
      <c r="G171" s="253"/>
      <c r="H171" s="253" t="s">
        <v>1345</v>
      </c>
      <c r="I171" s="253" t="s">
        <v>1280</v>
      </c>
      <c r="J171" s="253" t="s">
        <v>1329</v>
      </c>
      <c r="K171" s="299"/>
    </row>
    <row r="172" spans="2:11" s="1" customFormat="1" ht="15" customHeight="1">
      <c r="B172" s="276"/>
      <c r="C172" s="253" t="s">
        <v>1283</v>
      </c>
      <c r="D172" s="253"/>
      <c r="E172" s="253"/>
      <c r="F172" s="274" t="s">
        <v>1284</v>
      </c>
      <c r="G172" s="253"/>
      <c r="H172" s="253" t="s">
        <v>1345</v>
      </c>
      <c r="I172" s="253" t="s">
        <v>1280</v>
      </c>
      <c r="J172" s="253">
        <v>50</v>
      </c>
      <c r="K172" s="299"/>
    </row>
    <row r="173" spans="2:11" s="1" customFormat="1" ht="15" customHeight="1">
      <c r="B173" s="276"/>
      <c r="C173" s="253" t="s">
        <v>1286</v>
      </c>
      <c r="D173" s="253"/>
      <c r="E173" s="253"/>
      <c r="F173" s="274" t="s">
        <v>1278</v>
      </c>
      <c r="G173" s="253"/>
      <c r="H173" s="253" t="s">
        <v>1345</v>
      </c>
      <c r="I173" s="253" t="s">
        <v>1288</v>
      </c>
      <c r="J173" s="253"/>
      <c r="K173" s="299"/>
    </row>
    <row r="174" spans="2:11" s="1" customFormat="1" ht="15" customHeight="1">
      <c r="B174" s="276"/>
      <c r="C174" s="253" t="s">
        <v>1297</v>
      </c>
      <c r="D174" s="253"/>
      <c r="E174" s="253"/>
      <c r="F174" s="274" t="s">
        <v>1284</v>
      </c>
      <c r="G174" s="253"/>
      <c r="H174" s="253" t="s">
        <v>1345</v>
      </c>
      <c r="I174" s="253" t="s">
        <v>1280</v>
      </c>
      <c r="J174" s="253">
        <v>50</v>
      </c>
      <c r="K174" s="299"/>
    </row>
    <row r="175" spans="2:11" s="1" customFormat="1" ht="15" customHeight="1">
      <c r="B175" s="276"/>
      <c r="C175" s="253" t="s">
        <v>1305</v>
      </c>
      <c r="D175" s="253"/>
      <c r="E175" s="253"/>
      <c r="F175" s="274" t="s">
        <v>1284</v>
      </c>
      <c r="G175" s="253"/>
      <c r="H175" s="253" t="s">
        <v>1345</v>
      </c>
      <c r="I175" s="253" t="s">
        <v>1280</v>
      </c>
      <c r="J175" s="253">
        <v>50</v>
      </c>
      <c r="K175" s="299"/>
    </row>
    <row r="176" spans="2:11" s="1" customFormat="1" ht="15" customHeight="1">
      <c r="B176" s="276"/>
      <c r="C176" s="253" t="s">
        <v>1303</v>
      </c>
      <c r="D176" s="253"/>
      <c r="E176" s="253"/>
      <c r="F176" s="274" t="s">
        <v>1284</v>
      </c>
      <c r="G176" s="253"/>
      <c r="H176" s="253" t="s">
        <v>1345</v>
      </c>
      <c r="I176" s="253" t="s">
        <v>1280</v>
      </c>
      <c r="J176" s="253">
        <v>50</v>
      </c>
      <c r="K176" s="299"/>
    </row>
    <row r="177" spans="2:11" s="1" customFormat="1" ht="15" customHeight="1">
      <c r="B177" s="276"/>
      <c r="C177" s="253" t="s">
        <v>132</v>
      </c>
      <c r="D177" s="253"/>
      <c r="E177" s="253"/>
      <c r="F177" s="274" t="s">
        <v>1278</v>
      </c>
      <c r="G177" s="253"/>
      <c r="H177" s="253" t="s">
        <v>1346</v>
      </c>
      <c r="I177" s="253" t="s">
        <v>1347</v>
      </c>
      <c r="J177" s="253"/>
      <c r="K177" s="299"/>
    </row>
    <row r="178" spans="2:11" s="1" customFormat="1" ht="15" customHeight="1">
      <c r="B178" s="276"/>
      <c r="C178" s="253" t="s">
        <v>56</v>
      </c>
      <c r="D178" s="253"/>
      <c r="E178" s="253"/>
      <c r="F178" s="274" t="s">
        <v>1278</v>
      </c>
      <c r="G178" s="253"/>
      <c r="H178" s="253" t="s">
        <v>1348</v>
      </c>
      <c r="I178" s="253" t="s">
        <v>1349</v>
      </c>
      <c r="J178" s="253">
        <v>1</v>
      </c>
      <c r="K178" s="299"/>
    </row>
    <row r="179" spans="2:11" s="1" customFormat="1" ht="15" customHeight="1">
      <c r="B179" s="276"/>
      <c r="C179" s="253" t="s">
        <v>52</v>
      </c>
      <c r="D179" s="253"/>
      <c r="E179" s="253"/>
      <c r="F179" s="274" t="s">
        <v>1278</v>
      </c>
      <c r="G179" s="253"/>
      <c r="H179" s="253" t="s">
        <v>1350</v>
      </c>
      <c r="I179" s="253" t="s">
        <v>1280</v>
      </c>
      <c r="J179" s="253">
        <v>20</v>
      </c>
      <c r="K179" s="299"/>
    </row>
    <row r="180" spans="2:11" s="1" customFormat="1" ht="15" customHeight="1">
      <c r="B180" s="276"/>
      <c r="C180" s="253" t="s">
        <v>53</v>
      </c>
      <c r="D180" s="253"/>
      <c r="E180" s="253"/>
      <c r="F180" s="274" t="s">
        <v>1278</v>
      </c>
      <c r="G180" s="253"/>
      <c r="H180" s="253" t="s">
        <v>1351</v>
      </c>
      <c r="I180" s="253" t="s">
        <v>1280</v>
      </c>
      <c r="J180" s="253">
        <v>255</v>
      </c>
      <c r="K180" s="299"/>
    </row>
    <row r="181" spans="2:11" s="1" customFormat="1" ht="15" customHeight="1">
      <c r="B181" s="276"/>
      <c r="C181" s="253" t="s">
        <v>133</v>
      </c>
      <c r="D181" s="253"/>
      <c r="E181" s="253"/>
      <c r="F181" s="274" t="s">
        <v>1278</v>
      </c>
      <c r="G181" s="253"/>
      <c r="H181" s="253" t="s">
        <v>1242</v>
      </c>
      <c r="I181" s="253" t="s">
        <v>1280</v>
      </c>
      <c r="J181" s="253">
        <v>10</v>
      </c>
      <c r="K181" s="299"/>
    </row>
    <row r="182" spans="2:11" s="1" customFormat="1" ht="15" customHeight="1">
      <c r="B182" s="276"/>
      <c r="C182" s="253" t="s">
        <v>134</v>
      </c>
      <c r="D182" s="253"/>
      <c r="E182" s="253"/>
      <c r="F182" s="274" t="s">
        <v>1278</v>
      </c>
      <c r="G182" s="253"/>
      <c r="H182" s="253" t="s">
        <v>1352</v>
      </c>
      <c r="I182" s="253" t="s">
        <v>1313</v>
      </c>
      <c r="J182" s="253"/>
      <c r="K182" s="299"/>
    </row>
    <row r="183" spans="2:11" s="1" customFormat="1" ht="15" customHeight="1">
      <c r="B183" s="276"/>
      <c r="C183" s="253" t="s">
        <v>1353</v>
      </c>
      <c r="D183" s="253"/>
      <c r="E183" s="253"/>
      <c r="F183" s="274" t="s">
        <v>1278</v>
      </c>
      <c r="G183" s="253"/>
      <c r="H183" s="253" t="s">
        <v>1354</v>
      </c>
      <c r="I183" s="253" t="s">
        <v>1313</v>
      </c>
      <c r="J183" s="253"/>
      <c r="K183" s="299"/>
    </row>
    <row r="184" spans="2:11" s="1" customFormat="1" ht="15" customHeight="1">
      <c r="B184" s="276"/>
      <c r="C184" s="253" t="s">
        <v>1342</v>
      </c>
      <c r="D184" s="253"/>
      <c r="E184" s="253"/>
      <c r="F184" s="274" t="s">
        <v>1278</v>
      </c>
      <c r="G184" s="253"/>
      <c r="H184" s="253" t="s">
        <v>1355</v>
      </c>
      <c r="I184" s="253" t="s">
        <v>1313</v>
      </c>
      <c r="J184" s="253"/>
      <c r="K184" s="299"/>
    </row>
    <row r="185" spans="2:11" s="1" customFormat="1" ht="15" customHeight="1">
      <c r="B185" s="276"/>
      <c r="C185" s="253" t="s">
        <v>136</v>
      </c>
      <c r="D185" s="253"/>
      <c r="E185" s="253"/>
      <c r="F185" s="274" t="s">
        <v>1284</v>
      </c>
      <c r="G185" s="253"/>
      <c r="H185" s="253" t="s">
        <v>1356</v>
      </c>
      <c r="I185" s="253" t="s">
        <v>1280</v>
      </c>
      <c r="J185" s="253">
        <v>50</v>
      </c>
      <c r="K185" s="299"/>
    </row>
    <row r="186" spans="2:11" s="1" customFormat="1" ht="15" customHeight="1">
      <c r="B186" s="276"/>
      <c r="C186" s="253" t="s">
        <v>1357</v>
      </c>
      <c r="D186" s="253"/>
      <c r="E186" s="253"/>
      <c r="F186" s="274" t="s">
        <v>1284</v>
      </c>
      <c r="G186" s="253"/>
      <c r="H186" s="253" t="s">
        <v>1358</v>
      </c>
      <c r="I186" s="253" t="s">
        <v>1359</v>
      </c>
      <c r="J186" s="253"/>
      <c r="K186" s="299"/>
    </row>
    <row r="187" spans="2:11" s="1" customFormat="1" ht="15" customHeight="1">
      <c r="B187" s="276"/>
      <c r="C187" s="253" t="s">
        <v>1360</v>
      </c>
      <c r="D187" s="253"/>
      <c r="E187" s="253"/>
      <c r="F187" s="274" t="s">
        <v>1284</v>
      </c>
      <c r="G187" s="253"/>
      <c r="H187" s="253" t="s">
        <v>1361</v>
      </c>
      <c r="I187" s="253" t="s">
        <v>1359</v>
      </c>
      <c r="J187" s="253"/>
      <c r="K187" s="299"/>
    </row>
    <row r="188" spans="2:11" s="1" customFormat="1" ht="15" customHeight="1">
      <c r="B188" s="276"/>
      <c r="C188" s="253" t="s">
        <v>1362</v>
      </c>
      <c r="D188" s="253"/>
      <c r="E188" s="253"/>
      <c r="F188" s="274" t="s">
        <v>1284</v>
      </c>
      <c r="G188" s="253"/>
      <c r="H188" s="253" t="s">
        <v>1363</v>
      </c>
      <c r="I188" s="253" t="s">
        <v>1359</v>
      </c>
      <c r="J188" s="253"/>
      <c r="K188" s="299"/>
    </row>
    <row r="189" spans="2:11" s="1" customFormat="1" ht="15" customHeight="1">
      <c r="B189" s="276"/>
      <c r="C189" s="312" t="s">
        <v>1364</v>
      </c>
      <c r="D189" s="253"/>
      <c r="E189" s="253"/>
      <c r="F189" s="274" t="s">
        <v>1284</v>
      </c>
      <c r="G189" s="253"/>
      <c r="H189" s="253" t="s">
        <v>1365</v>
      </c>
      <c r="I189" s="253" t="s">
        <v>1366</v>
      </c>
      <c r="J189" s="313" t="s">
        <v>1367</v>
      </c>
      <c r="K189" s="299"/>
    </row>
    <row r="190" spans="2:11" s="1" customFormat="1" ht="15" customHeight="1">
      <c r="B190" s="276"/>
      <c r="C190" s="312" t="s">
        <v>41</v>
      </c>
      <c r="D190" s="253"/>
      <c r="E190" s="253"/>
      <c r="F190" s="274" t="s">
        <v>1278</v>
      </c>
      <c r="G190" s="253"/>
      <c r="H190" s="250" t="s">
        <v>1368</v>
      </c>
      <c r="I190" s="253" t="s">
        <v>1369</v>
      </c>
      <c r="J190" s="253"/>
      <c r="K190" s="299"/>
    </row>
    <row r="191" spans="2:11" s="1" customFormat="1" ht="15" customHeight="1">
      <c r="B191" s="276"/>
      <c r="C191" s="312" t="s">
        <v>1370</v>
      </c>
      <c r="D191" s="253"/>
      <c r="E191" s="253"/>
      <c r="F191" s="274" t="s">
        <v>1278</v>
      </c>
      <c r="G191" s="253"/>
      <c r="H191" s="253" t="s">
        <v>1371</v>
      </c>
      <c r="I191" s="253" t="s">
        <v>1313</v>
      </c>
      <c r="J191" s="253"/>
      <c r="K191" s="299"/>
    </row>
    <row r="192" spans="2:11" s="1" customFormat="1" ht="15" customHeight="1">
      <c r="B192" s="276"/>
      <c r="C192" s="312" t="s">
        <v>1372</v>
      </c>
      <c r="D192" s="253"/>
      <c r="E192" s="253"/>
      <c r="F192" s="274" t="s">
        <v>1278</v>
      </c>
      <c r="G192" s="253"/>
      <c r="H192" s="253" t="s">
        <v>1373</v>
      </c>
      <c r="I192" s="253" t="s">
        <v>1313</v>
      </c>
      <c r="J192" s="253"/>
      <c r="K192" s="299"/>
    </row>
    <row r="193" spans="2:11" s="1" customFormat="1" ht="15" customHeight="1">
      <c r="B193" s="276"/>
      <c r="C193" s="312" t="s">
        <v>1374</v>
      </c>
      <c r="D193" s="253"/>
      <c r="E193" s="253"/>
      <c r="F193" s="274" t="s">
        <v>1284</v>
      </c>
      <c r="G193" s="253"/>
      <c r="H193" s="253" t="s">
        <v>1375</v>
      </c>
      <c r="I193" s="253" t="s">
        <v>1313</v>
      </c>
      <c r="J193" s="253"/>
      <c r="K193" s="299"/>
    </row>
    <row r="194" spans="2:11" s="1" customFormat="1" ht="15" customHeight="1">
      <c r="B194" s="305"/>
      <c r="C194" s="314"/>
      <c r="D194" s="285"/>
      <c r="E194" s="285"/>
      <c r="F194" s="285"/>
      <c r="G194" s="285"/>
      <c r="H194" s="285"/>
      <c r="I194" s="285"/>
      <c r="J194" s="285"/>
      <c r="K194" s="306"/>
    </row>
    <row r="195" spans="2:11" s="1" customFormat="1" ht="18.75" customHeight="1">
      <c r="B195" s="287"/>
      <c r="C195" s="297"/>
      <c r="D195" s="297"/>
      <c r="E195" s="297"/>
      <c r="F195" s="307"/>
      <c r="G195" s="297"/>
      <c r="H195" s="297"/>
      <c r="I195" s="297"/>
      <c r="J195" s="297"/>
      <c r="K195" s="287"/>
    </row>
    <row r="196" spans="2:11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pans="2:11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pans="2:11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pans="2:11" s="1" customFormat="1" ht="21">
      <c r="B199" s="245"/>
      <c r="C199" s="373" t="s">
        <v>1376</v>
      </c>
      <c r="D199" s="373"/>
      <c r="E199" s="373"/>
      <c r="F199" s="373"/>
      <c r="G199" s="373"/>
      <c r="H199" s="373"/>
      <c r="I199" s="373"/>
      <c r="J199" s="373"/>
      <c r="K199" s="246"/>
    </row>
    <row r="200" spans="2:11" s="1" customFormat="1" ht="25.5" customHeight="1">
      <c r="B200" s="245"/>
      <c r="C200" s="315" t="s">
        <v>1377</v>
      </c>
      <c r="D200" s="315"/>
      <c r="E200" s="315"/>
      <c r="F200" s="315" t="s">
        <v>1378</v>
      </c>
      <c r="G200" s="316"/>
      <c r="H200" s="374" t="s">
        <v>1379</v>
      </c>
      <c r="I200" s="374"/>
      <c r="J200" s="374"/>
      <c r="K200" s="246"/>
    </row>
    <row r="201" spans="2:11" s="1" customFormat="1" ht="5.25" customHeight="1">
      <c r="B201" s="276"/>
      <c r="C201" s="271"/>
      <c r="D201" s="271"/>
      <c r="E201" s="271"/>
      <c r="F201" s="271"/>
      <c r="G201" s="297"/>
      <c r="H201" s="271"/>
      <c r="I201" s="271"/>
      <c r="J201" s="271"/>
      <c r="K201" s="299"/>
    </row>
    <row r="202" spans="2:11" s="1" customFormat="1" ht="15" customHeight="1">
      <c r="B202" s="276"/>
      <c r="C202" s="253" t="s">
        <v>1369</v>
      </c>
      <c r="D202" s="253"/>
      <c r="E202" s="253"/>
      <c r="F202" s="274" t="s">
        <v>42</v>
      </c>
      <c r="G202" s="253"/>
      <c r="H202" s="375" t="s">
        <v>1380</v>
      </c>
      <c r="I202" s="375"/>
      <c r="J202" s="375"/>
      <c r="K202" s="299"/>
    </row>
    <row r="203" spans="2:11" s="1" customFormat="1" ht="15" customHeight="1">
      <c r="B203" s="276"/>
      <c r="C203" s="253"/>
      <c r="D203" s="253"/>
      <c r="E203" s="253"/>
      <c r="F203" s="274" t="s">
        <v>43</v>
      </c>
      <c r="G203" s="253"/>
      <c r="H203" s="375" t="s">
        <v>1381</v>
      </c>
      <c r="I203" s="375"/>
      <c r="J203" s="375"/>
      <c r="K203" s="299"/>
    </row>
    <row r="204" spans="2:11" s="1" customFormat="1" ht="15" customHeight="1">
      <c r="B204" s="276"/>
      <c r="C204" s="253"/>
      <c r="D204" s="253"/>
      <c r="E204" s="253"/>
      <c r="F204" s="274" t="s">
        <v>46</v>
      </c>
      <c r="G204" s="253"/>
      <c r="H204" s="375" t="s">
        <v>1382</v>
      </c>
      <c r="I204" s="375"/>
      <c r="J204" s="375"/>
      <c r="K204" s="299"/>
    </row>
    <row r="205" spans="2:11" s="1" customFormat="1" ht="15" customHeight="1">
      <c r="B205" s="276"/>
      <c r="C205" s="253"/>
      <c r="D205" s="253"/>
      <c r="E205" s="253"/>
      <c r="F205" s="274" t="s">
        <v>44</v>
      </c>
      <c r="G205" s="253"/>
      <c r="H205" s="375" t="s">
        <v>1383</v>
      </c>
      <c r="I205" s="375"/>
      <c r="J205" s="375"/>
      <c r="K205" s="299"/>
    </row>
    <row r="206" spans="2:11" s="1" customFormat="1" ht="15" customHeight="1">
      <c r="B206" s="276"/>
      <c r="C206" s="253"/>
      <c r="D206" s="253"/>
      <c r="E206" s="253"/>
      <c r="F206" s="274" t="s">
        <v>45</v>
      </c>
      <c r="G206" s="253"/>
      <c r="H206" s="375" t="s">
        <v>1384</v>
      </c>
      <c r="I206" s="375"/>
      <c r="J206" s="375"/>
      <c r="K206" s="299"/>
    </row>
    <row r="207" spans="2:11" s="1" customFormat="1" ht="15" customHeight="1">
      <c r="B207" s="276"/>
      <c r="C207" s="253"/>
      <c r="D207" s="253"/>
      <c r="E207" s="253"/>
      <c r="F207" s="274"/>
      <c r="G207" s="253"/>
      <c r="H207" s="253"/>
      <c r="I207" s="253"/>
      <c r="J207" s="253"/>
      <c r="K207" s="299"/>
    </row>
    <row r="208" spans="2:11" s="1" customFormat="1" ht="15" customHeight="1">
      <c r="B208" s="276"/>
      <c r="C208" s="253" t="s">
        <v>1325</v>
      </c>
      <c r="D208" s="253"/>
      <c r="E208" s="253"/>
      <c r="F208" s="274" t="s">
        <v>78</v>
      </c>
      <c r="G208" s="253"/>
      <c r="H208" s="375" t="s">
        <v>1385</v>
      </c>
      <c r="I208" s="375"/>
      <c r="J208" s="375"/>
      <c r="K208" s="299"/>
    </row>
    <row r="209" spans="2:11" s="1" customFormat="1" ht="15" customHeight="1">
      <c r="B209" s="276"/>
      <c r="C209" s="253"/>
      <c r="D209" s="253"/>
      <c r="E209" s="253"/>
      <c r="F209" s="274" t="s">
        <v>1220</v>
      </c>
      <c r="G209" s="253"/>
      <c r="H209" s="375" t="s">
        <v>1221</v>
      </c>
      <c r="I209" s="375"/>
      <c r="J209" s="375"/>
      <c r="K209" s="299"/>
    </row>
    <row r="210" spans="2:11" s="1" customFormat="1" ht="15" customHeight="1">
      <c r="B210" s="276"/>
      <c r="C210" s="253"/>
      <c r="D210" s="253"/>
      <c r="E210" s="253"/>
      <c r="F210" s="274" t="s">
        <v>1218</v>
      </c>
      <c r="G210" s="253"/>
      <c r="H210" s="375" t="s">
        <v>1386</v>
      </c>
      <c r="I210" s="375"/>
      <c r="J210" s="375"/>
      <c r="K210" s="299"/>
    </row>
    <row r="211" spans="2:11" s="1" customFormat="1" ht="15" customHeight="1">
      <c r="B211" s="317"/>
      <c r="C211" s="253"/>
      <c r="D211" s="253"/>
      <c r="E211" s="253"/>
      <c r="F211" s="274" t="s">
        <v>1222</v>
      </c>
      <c r="G211" s="312"/>
      <c r="H211" s="376" t="s">
        <v>1223</v>
      </c>
      <c r="I211" s="376"/>
      <c r="J211" s="376"/>
      <c r="K211" s="318"/>
    </row>
    <row r="212" spans="2:11" s="1" customFormat="1" ht="15" customHeight="1">
      <c r="B212" s="317"/>
      <c r="C212" s="253"/>
      <c r="D212" s="253"/>
      <c r="E212" s="253"/>
      <c r="F212" s="274" t="s">
        <v>1224</v>
      </c>
      <c r="G212" s="312"/>
      <c r="H212" s="376" t="s">
        <v>1387</v>
      </c>
      <c r="I212" s="376"/>
      <c r="J212" s="376"/>
      <c r="K212" s="318"/>
    </row>
    <row r="213" spans="2:11" s="1" customFormat="1" ht="15" customHeight="1">
      <c r="B213" s="317"/>
      <c r="C213" s="253"/>
      <c r="D213" s="253"/>
      <c r="E213" s="253"/>
      <c r="F213" s="274"/>
      <c r="G213" s="312"/>
      <c r="H213" s="303"/>
      <c r="I213" s="303"/>
      <c r="J213" s="303"/>
      <c r="K213" s="318"/>
    </row>
    <row r="214" spans="2:11" s="1" customFormat="1" ht="15" customHeight="1">
      <c r="B214" s="317"/>
      <c r="C214" s="253" t="s">
        <v>1349</v>
      </c>
      <c r="D214" s="253"/>
      <c r="E214" s="253"/>
      <c r="F214" s="274">
        <v>1</v>
      </c>
      <c r="G214" s="312"/>
      <c r="H214" s="376" t="s">
        <v>1388</v>
      </c>
      <c r="I214" s="376"/>
      <c r="J214" s="376"/>
      <c r="K214" s="318"/>
    </row>
    <row r="215" spans="2:11" s="1" customFormat="1" ht="15" customHeight="1">
      <c r="B215" s="317"/>
      <c r="C215" s="253"/>
      <c r="D215" s="253"/>
      <c r="E215" s="253"/>
      <c r="F215" s="274">
        <v>2</v>
      </c>
      <c r="G215" s="312"/>
      <c r="H215" s="376" t="s">
        <v>1389</v>
      </c>
      <c r="I215" s="376"/>
      <c r="J215" s="376"/>
      <c r="K215" s="318"/>
    </row>
    <row r="216" spans="2:11" s="1" customFormat="1" ht="15" customHeight="1">
      <c r="B216" s="317"/>
      <c r="C216" s="253"/>
      <c r="D216" s="253"/>
      <c r="E216" s="253"/>
      <c r="F216" s="274">
        <v>3</v>
      </c>
      <c r="G216" s="312"/>
      <c r="H216" s="376" t="s">
        <v>1390</v>
      </c>
      <c r="I216" s="376"/>
      <c r="J216" s="376"/>
      <c r="K216" s="318"/>
    </row>
    <row r="217" spans="2:11" s="1" customFormat="1" ht="15" customHeight="1">
      <c r="B217" s="317"/>
      <c r="C217" s="253"/>
      <c r="D217" s="253"/>
      <c r="E217" s="253"/>
      <c r="F217" s="274">
        <v>4</v>
      </c>
      <c r="G217" s="312"/>
      <c r="H217" s="376" t="s">
        <v>1391</v>
      </c>
      <c r="I217" s="376"/>
      <c r="J217" s="376"/>
      <c r="K217" s="318"/>
    </row>
    <row r="218" spans="2:11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80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109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ROUND(J96,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ROUND((SUM(BE96:BE524)),  2)</f>
        <v>0</v>
      </c>
      <c r="G33" s="35"/>
      <c r="H33" s="35"/>
      <c r="I33" s="119">
        <v>0.21</v>
      </c>
      <c r="J33" s="118">
        <f>ROUND(((SUM(BE96:BE524))*I33),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ROUND((SUM(BF96:BF524)),  2)</f>
        <v>0</v>
      </c>
      <c r="G34" s="35"/>
      <c r="H34" s="35"/>
      <c r="I34" s="119">
        <v>0.15</v>
      </c>
      <c r="J34" s="118">
        <f>ROUND(((SUM(BF96:BF524))*I34),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ROUND((SUM(BG96:BG524)),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ROUND((SUM(BH96:BH524)),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ROUND((SUM(BI96:BI524)),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07 - Stoupačka 05 Stavební část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J96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114</v>
      </c>
      <c r="E60" s="138"/>
      <c r="F60" s="138"/>
      <c r="G60" s="138"/>
      <c r="H60" s="138"/>
      <c r="I60" s="138"/>
      <c r="J60" s="139">
        <f>J97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115</v>
      </c>
      <c r="E61" s="144"/>
      <c r="F61" s="144"/>
      <c r="G61" s="144"/>
      <c r="H61" s="144"/>
      <c r="I61" s="144"/>
      <c r="J61" s="145">
        <f>J98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116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117</v>
      </c>
      <c r="E63" s="144"/>
      <c r="F63" s="144"/>
      <c r="G63" s="144"/>
      <c r="H63" s="144"/>
      <c r="I63" s="144"/>
      <c r="J63" s="145">
        <f>J111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J192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119</v>
      </c>
      <c r="E65" s="144"/>
      <c r="F65" s="144"/>
      <c r="G65" s="144"/>
      <c r="H65" s="144"/>
      <c r="I65" s="144"/>
      <c r="J65" s="145">
        <f>J246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120</v>
      </c>
      <c r="E66" s="144"/>
      <c r="F66" s="144"/>
      <c r="G66" s="144"/>
      <c r="H66" s="144"/>
      <c r="I66" s="144"/>
      <c r="J66" s="145">
        <f>J256</f>
        <v>0</v>
      </c>
      <c r="K66" s="142"/>
      <c r="L66" s="146"/>
    </row>
    <row r="67" spans="1:31" s="9" customFormat="1" ht="24.95" customHeight="1">
      <c r="B67" s="135"/>
      <c r="C67" s="136"/>
      <c r="D67" s="137" t="s">
        <v>121</v>
      </c>
      <c r="E67" s="138"/>
      <c r="F67" s="138"/>
      <c r="G67" s="138"/>
      <c r="H67" s="138"/>
      <c r="I67" s="138"/>
      <c r="J67" s="139">
        <f>J266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122</v>
      </c>
      <c r="E68" s="144"/>
      <c r="F68" s="144"/>
      <c r="G68" s="144"/>
      <c r="H68" s="144"/>
      <c r="I68" s="144"/>
      <c r="J68" s="145">
        <f>J267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123</v>
      </c>
      <c r="E69" s="144"/>
      <c r="F69" s="144"/>
      <c r="G69" s="144"/>
      <c r="H69" s="144"/>
      <c r="I69" s="144"/>
      <c r="J69" s="145">
        <f>J276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124</v>
      </c>
      <c r="E70" s="144"/>
      <c r="F70" s="144"/>
      <c r="G70" s="144"/>
      <c r="H70" s="144"/>
      <c r="I70" s="144"/>
      <c r="J70" s="145">
        <f>J302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125</v>
      </c>
      <c r="E71" s="144"/>
      <c r="F71" s="144"/>
      <c r="G71" s="144"/>
      <c r="H71" s="144"/>
      <c r="I71" s="144"/>
      <c r="J71" s="145">
        <f>J310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126</v>
      </c>
      <c r="E72" s="144"/>
      <c r="F72" s="144"/>
      <c r="G72" s="144"/>
      <c r="H72" s="144"/>
      <c r="I72" s="144"/>
      <c r="J72" s="145">
        <f>J338</f>
        <v>0</v>
      </c>
      <c r="K72" s="142"/>
      <c r="L72" s="146"/>
    </row>
    <row r="73" spans="1:31" s="10" customFormat="1" ht="19.899999999999999" customHeight="1">
      <c r="B73" s="141"/>
      <c r="C73" s="142"/>
      <c r="D73" s="143" t="s">
        <v>127</v>
      </c>
      <c r="E73" s="144"/>
      <c r="F73" s="144"/>
      <c r="G73" s="144"/>
      <c r="H73" s="144"/>
      <c r="I73" s="144"/>
      <c r="J73" s="145">
        <f>J353</f>
        <v>0</v>
      </c>
      <c r="K73" s="142"/>
      <c r="L73" s="146"/>
    </row>
    <row r="74" spans="1:31" s="10" customFormat="1" ht="19.899999999999999" customHeight="1">
      <c r="B74" s="141"/>
      <c r="C74" s="142"/>
      <c r="D74" s="143" t="s">
        <v>128</v>
      </c>
      <c r="E74" s="144"/>
      <c r="F74" s="144"/>
      <c r="G74" s="144"/>
      <c r="H74" s="144"/>
      <c r="I74" s="144"/>
      <c r="J74" s="145">
        <f>J413</f>
        <v>0</v>
      </c>
      <c r="K74" s="142"/>
      <c r="L74" s="146"/>
    </row>
    <row r="75" spans="1:31" s="10" customFormat="1" ht="19.899999999999999" customHeight="1">
      <c r="B75" s="141"/>
      <c r="C75" s="142"/>
      <c r="D75" s="143" t="s">
        <v>129</v>
      </c>
      <c r="E75" s="144"/>
      <c r="F75" s="144"/>
      <c r="G75" s="144"/>
      <c r="H75" s="144"/>
      <c r="I75" s="144"/>
      <c r="J75" s="145">
        <f>J479</f>
        <v>0</v>
      </c>
      <c r="K75" s="142"/>
      <c r="L75" s="146"/>
    </row>
    <row r="76" spans="1:31" s="10" customFormat="1" ht="19.899999999999999" customHeight="1">
      <c r="B76" s="141"/>
      <c r="C76" s="142"/>
      <c r="D76" s="143" t="s">
        <v>130</v>
      </c>
      <c r="E76" s="144"/>
      <c r="F76" s="144"/>
      <c r="G76" s="144"/>
      <c r="H76" s="144"/>
      <c r="I76" s="144"/>
      <c r="J76" s="145">
        <f>J488</f>
        <v>0</v>
      </c>
      <c r="K76" s="142"/>
      <c r="L76" s="146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63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4.95" customHeight="1">
      <c r="A83" s="35"/>
      <c r="B83" s="36"/>
      <c r="C83" s="24" t="s">
        <v>131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69" t="str">
        <f>E7</f>
        <v>Oprava stoupacího potrubí č. 5, 6 a 7 v BD Čujkovova 32</v>
      </c>
      <c r="F86" s="370"/>
      <c r="G86" s="370"/>
      <c r="H86" s="370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108</v>
      </c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26" t="str">
        <f>E9</f>
        <v>07 - Stoupačka 05 Stavební část</v>
      </c>
      <c r="F88" s="371"/>
      <c r="G88" s="371"/>
      <c r="H88" s="371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F12</f>
        <v>Ostrava</v>
      </c>
      <c r="G90" s="37"/>
      <c r="H90" s="37"/>
      <c r="I90" s="30" t="s">
        <v>23</v>
      </c>
      <c r="J90" s="60" t="str">
        <f>IF(J12="","",J12)</f>
        <v>23. 10. 2022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E15</f>
        <v>Úřad městského obvodu Ostrava Jih</v>
      </c>
      <c r="G92" s="37"/>
      <c r="H92" s="37"/>
      <c r="I92" s="30" t="s">
        <v>31</v>
      </c>
      <c r="J92" s="33" t="str">
        <f>E21</f>
        <v>Ing. Petr Fraš</v>
      </c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29</v>
      </c>
      <c r="D93" s="37"/>
      <c r="E93" s="37"/>
      <c r="F93" s="28" t="str">
        <f>IF(E18="","",E18)</f>
        <v>Vyplň údaj</v>
      </c>
      <c r="G93" s="37"/>
      <c r="H93" s="37"/>
      <c r="I93" s="30" t="s">
        <v>34</v>
      </c>
      <c r="J93" s="33" t="str">
        <f>E24</f>
        <v>Ing. Petr Fraš</v>
      </c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47"/>
      <c r="B95" s="148"/>
      <c r="C95" s="149" t="s">
        <v>132</v>
      </c>
      <c r="D95" s="150" t="s">
        <v>56</v>
      </c>
      <c r="E95" s="150" t="s">
        <v>52</v>
      </c>
      <c r="F95" s="150" t="s">
        <v>53</v>
      </c>
      <c r="G95" s="150" t="s">
        <v>133</v>
      </c>
      <c r="H95" s="150" t="s">
        <v>134</v>
      </c>
      <c r="I95" s="150" t="s">
        <v>135</v>
      </c>
      <c r="J95" s="150" t="s">
        <v>112</v>
      </c>
      <c r="K95" s="151" t="s">
        <v>136</v>
      </c>
      <c r="L95" s="152"/>
      <c r="M95" s="69" t="s">
        <v>19</v>
      </c>
      <c r="N95" s="70" t="s">
        <v>41</v>
      </c>
      <c r="O95" s="70" t="s">
        <v>137</v>
      </c>
      <c r="P95" s="70" t="s">
        <v>138</v>
      </c>
      <c r="Q95" s="70" t="s">
        <v>139</v>
      </c>
      <c r="R95" s="70" t="s">
        <v>140</v>
      </c>
      <c r="S95" s="70" t="s">
        <v>141</v>
      </c>
      <c r="T95" s="71" t="s">
        <v>142</v>
      </c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</row>
    <row r="96" spans="1:63" s="2" customFormat="1" ht="22.9" customHeight="1">
      <c r="A96" s="35"/>
      <c r="B96" s="36"/>
      <c r="C96" s="76" t="s">
        <v>143</v>
      </c>
      <c r="D96" s="37"/>
      <c r="E96" s="37"/>
      <c r="F96" s="37"/>
      <c r="G96" s="37"/>
      <c r="H96" s="37"/>
      <c r="I96" s="37"/>
      <c r="J96" s="153">
        <f>BK96</f>
        <v>0</v>
      </c>
      <c r="K96" s="37"/>
      <c r="L96" s="40"/>
      <c r="M96" s="72"/>
      <c r="N96" s="154"/>
      <c r="O96" s="73"/>
      <c r="P96" s="155">
        <f>P97+P266</f>
        <v>0</v>
      </c>
      <c r="Q96" s="73"/>
      <c r="R96" s="155">
        <f>R97+R266</f>
        <v>27.23280381</v>
      </c>
      <c r="S96" s="73"/>
      <c r="T96" s="156">
        <f>T97+T266</f>
        <v>37.293289829999999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70</v>
      </c>
      <c r="AU96" s="18" t="s">
        <v>113</v>
      </c>
      <c r="BK96" s="157">
        <f>BK97+BK266</f>
        <v>0</v>
      </c>
    </row>
    <row r="97" spans="1:65" s="12" customFormat="1" ht="25.9" customHeight="1">
      <c r="B97" s="158"/>
      <c r="C97" s="159"/>
      <c r="D97" s="160" t="s">
        <v>70</v>
      </c>
      <c r="E97" s="161" t="s">
        <v>144</v>
      </c>
      <c r="F97" s="161" t="s">
        <v>145</v>
      </c>
      <c r="G97" s="159"/>
      <c r="H97" s="159"/>
      <c r="I97" s="162"/>
      <c r="J97" s="163">
        <f>BK97</f>
        <v>0</v>
      </c>
      <c r="K97" s="159"/>
      <c r="L97" s="164"/>
      <c r="M97" s="165"/>
      <c r="N97" s="166"/>
      <c r="O97" s="166"/>
      <c r="P97" s="167">
        <f>P98+P106+P111+P192+P246+P256</f>
        <v>0</v>
      </c>
      <c r="Q97" s="166"/>
      <c r="R97" s="167">
        <f>R98+R106+R111+R192+R246+R256</f>
        <v>20.936267950000001</v>
      </c>
      <c r="S97" s="166"/>
      <c r="T97" s="168">
        <f>T98+T106+T111+T192+T246+T256</f>
        <v>25.485841999999998</v>
      </c>
      <c r="AR97" s="169" t="s">
        <v>79</v>
      </c>
      <c r="AT97" s="170" t="s">
        <v>70</v>
      </c>
      <c r="AU97" s="170" t="s">
        <v>71</v>
      </c>
      <c r="AY97" s="169" t="s">
        <v>146</v>
      </c>
      <c r="BK97" s="171">
        <f>BK98+BK106+BK111+BK192+BK246+BK256</f>
        <v>0</v>
      </c>
    </row>
    <row r="98" spans="1:65" s="12" customFormat="1" ht="22.9" customHeight="1">
      <c r="B98" s="158"/>
      <c r="C98" s="159"/>
      <c r="D98" s="160" t="s">
        <v>70</v>
      </c>
      <c r="E98" s="172" t="s">
        <v>147</v>
      </c>
      <c r="F98" s="172" t="s">
        <v>148</v>
      </c>
      <c r="G98" s="159"/>
      <c r="H98" s="159"/>
      <c r="I98" s="162"/>
      <c r="J98" s="173">
        <f>BK98</f>
        <v>0</v>
      </c>
      <c r="K98" s="159"/>
      <c r="L98" s="164"/>
      <c r="M98" s="165"/>
      <c r="N98" s="166"/>
      <c r="O98" s="166"/>
      <c r="P98" s="167">
        <f>SUM(P99:P105)</f>
        <v>0</v>
      </c>
      <c r="Q98" s="166"/>
      <c r="R98" s="167">
        <f>SUM(R99:R105)</f>
        <v>4.0221302999999997</v>
      </c>
      <c r="S98" s="166"/>
      <c r="T98" s="168">
        <f>SUM(T99:T105)</f>
        <v>0</v>
      </c>
      <c r="AR98" s="169" t="s">
        <v>79</v>
      </c>
      <c r="AT98" s="170" t="s">
        <v>70</v>
      </c>
      <c r="AU98" s="170" t="s">
        <v>79</v>
      </c>
      <c r="AY98" s="169" t="s">
        <v>146</v>
      </c>
      <c r="BK98" s="171">
        <f>SUM(BK99:BK105)</f>
        <v>0</v>
      </c>
    </row>
    <row r="99" spans="1:65" s="2" customFormat="1" ht="24.2" customHeight="1">
      <c r="A99" s="35"/>
      <c r="B99" s="36"/>
      <c r="C99" s="174" t="s">
        <v>79</v>
      </c>
      <c r="D99" s="174" t="s">
        <v>149</v>
      </c>
      <c r="E99" s="175" t="s">
        <v>150</v>
      </c>
      <c r="F99" s="176" t="s">
        <v>151</v>
      </c>
      <c r="G99" s="177" t="s">
        <v>152</v>
      </c>
      <c r="H99" s="178">
        <v>80.201999999999998</v>
      </c>
      <c r="I99" s="179"/>
      <c r="J99" s="180">
        <f>ROUND(I99*H99,2)</f>
        <v>0</v>
      </c>
      <c r="K99" s="176" t="s">
        <v>153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5.015E-2</v>
      </c>
      <c r="R99" s="183">
        <f>Q99*H99</f>
        <v>4.0221302999999997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154</v>
      </c>
      <c r="AT99" s="185" t="s">
        <v>149</v>
      </c>
      <c r="AU99" s="185" t="s">
        <v>155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155</v>
      </c>
      <c r="BK99" s="186">
        <f>ROUND(I99*H99,2)</f>
        <v>0</v>
      </c>
      <c r="BL99" s="18" t="s">
        <v>154</v>
      </c>
      <c r="BM99" s="185" t="s">
        <v>156</v>
      </c>
    </row>
    <row r="100" spans="1:65" s="2" customFormat="1" ht="11.25">
      <c r="A100" s="35"/>
      <c r="B100" s="36"/>
      <c r="C100" s="37"/>
      <c r="D100" s="187" t="s">
        <v>157</v>
      </c>
      <c r="E100" s="37"/>
      <c r="F100" s="188" t="s">
        <v>158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155</v>
      </c>
    </row>
    <row r="101" spans="1:65" s="13" customFormat="1" ht="11.25">
      <c r="B101" s="192"/>
      <c r="C101" s="193"/>
      <c r="D101" s="194" t="s">
        <v>159</v>
      </c>
      <c r="E101" s="195" t="s">
        <v>19</v>
      </c>
      <c r="F101" s="196" t="s">
        <v>160</v>
      </c>
      <c r="G101" s="193"/>
      <c r="H101" s="195" t="s">
        <v>19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159</v>
      </c>
      <c r="AU101" s="202" t="s">
        <v>155</v>
      </c>
      <c r="AV101" s="13" t="s">
        <v>79</v>
      </c>
      <c r="AW101" s="13" t="s">
        <v>33</v>
      </c>
      <c r="AX101" s="13" t="s">
        <v>71</v>
      </c>
      <c r="AY101" s="202" t="s">
        <v>146</v>
      </c>
    </row>
    <row r="102" spans="1:65" s="14" customFormat="1" ht="11.25">
      <c r="B102" s="203"/>
      <c r="C102" s="204"/>
      <c r="D102" s="194" t="s">
        <v>159</v>
      </c>
      <c r="E102" s="205" t="s">
        <v>19</v>
      </c>
      <c r="F102" s="206" t="s">
        <v>161</v>
      </c>
      <c r="G102" s="204"/>
      <c r="H102" s="207">
        <v>59.201999999999998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159</v>
      </c>
      <c r="AU102" s="213" t="s">
        <v>155</v>
      </c>
      <c r="AV102" s="14" t="s">
        <v>155</v>
      </c>
      <c r="AW102" s="14" t="s">
        <v>33</v>
      </c>
      <c r="AX102" s="14" t="s">
        <v>71</v>
      </c>
      <c r="AY102" s="213" t="s">
        <v>146</v>
      </c>
    </row>
    <row r="103" spans="1:65" s="14" customFormat="1" ht="11.25">
      <c r="B103" s="203"/>
      <c r="C103" s="204"/>
      <c r="D103" s="194" t="s">
        <v>159</v>
      </c>
      <c r="E103" s="205" t="s">
        <v>19</v>
      </c>
      <c r="F103" s="206" t="s">
        <v>162</v>
      </c>
      <c r="G103" s="204"/>
      <c r="H103" s="207">
        <v>3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159</v>
      </c>
      <c r="AU103" s="213" t="s">
        <v>155</v>
      </c>
      <c r="AV103" s="14" t="s">
        <v>155</v>
      </c>
      <c r="AW103" s="14" t="s">
        <v>33</v>
      </c>
      <c r="AX103" s="14" t="s">
        <v>71</v>
      </c>
      <c r="AY103" s="213" t="s">
        <v>146</v>
      </c>
    </row>
    <row r="104" spans="1:65" s="14" customFormat="1" ht="11.25">
      <c r="B104" s="203"/>
      <c r="C104" s="204"/>
      <c r="D104" s="194" t="s">
        <v>159</v>
      </c>
      <c r="E104" s="205" t="s">
        <v>19</v>
      </c>
      <c r="F104" s="206" t="s">
        <v>163</v>
      </c>
      <c r="G104" s="204"/>
      <c r="H104" s="207">
        <v>18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159</v>
      </c>
      <c r="AU104" s="213" t="s">
        <v>155</v>
      </c>
      <c r="AV104" s="14" t="s">
        <v>155</v>
      </c>
      <c r="AW104" s="14" t="s">
        <v>33</v>
      </c>
      <c r="AX104" s="14" t="s">
        <v>71</v>
      </c>
      <c r="AY104" s="213" t="s">
        <v>146</v>
      </c>
    </row>
    <row r="105" spans="1:65" s="15" customFormat="1" ht="11.25">
      <c r="B105" s="214"/>
      <c r="C105" s="215"/>
      <c r="D105" s="194" t="s">
        <v>159</v>
      </c>
      <c r="E105" s="216" t="s">
        <v>19</v>
      </c>
      <c r="F105" s="217" t="s">
        <v>164</v>
      </c>
      <c r="G105" s="215"/>
      <c r="H105" s="218">
        <v>80.201999999999998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159</v>
      </c>
      <c r="AU105" s="224" t="s">
        <v>155</v>
      </c>
      <c r="AV105" s="15" t="s">
        <v>154</v>
      </c>
      <c r="AW105" s="15" t="s">
        <v>33</v>
      </c>
      <c r="AX105" s="15" t="s">
        <v>79</v>
      </c>
      <c r="AY105" s="224" t="s">
        <v>146</v>
      </c>
    </row>
    <row r="106" spans="1:65" s="12" customFormat="1" ht="22.9" customHeight="1">
      <c r="B106" s="158"/>
      <c r="C106" s="159"/>
      <c r="D106" s="160" t="s">
        <v>70</v>
      </c>
      <c r="E106" s="172" t="s">
        <v>154</v>
      </c>
      <c r="F106" s="172" t="s">
        <v>165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SUM(P107:P110)</f>
        <v>0</v>
      </c>
      <c r="Q106" s="166"/>
      <c r="R106" s="167">
        <f>SUM(R107:R110)</f>
        <v>2.1688019999999999</v>
      </c>
      <c r="S106" s="166"/>
      <c r="T106" s="168">
        <f>SUM(T107:T110)</f>
        <v>0</v>
      </c>
      <c r="AR106" s="169" t="s">
        <v>79</v>
      </c>
      <c r="AT106" s="170" t="s">
        <v>70</v>
      </c>
      <c r="AU106" s="170" t="s">
        <v>79</v>
      </c>
      <c r="AY106" s="169" t="s">
        <v>146</v>
      </c>
      <c r="BK106" s="171">
        <f>SUM(BK107:BK110)</f>
        <v>0</v>
      </c>
    </row>
    <row r="107" spans="1:65" s="2" customFormat="1" ht="24.2" customHeight="1">
      <c r="A107" s="35"/>
      <c r="B107" s="36"/>
      <c r="C107" s="174" t="s">
        <v>155</v>
      </c>
      <c r="D107" s="174" t="s">
        <v>149</v>
      </c>
      <c r="E107" s="175" t="s">
        <v>166</v>
      </c>
      <c r="F107" s="176" t="s">
        <v>167</v>
      </c>
      <c r="G107" s="177" t="s">
        <v>168</v>
      </c>
      <c r="H107" s="178">
        <v>0.9</v>
      </c>
      <c r="I107" s="179"/>
      <c r="J107" s="180">
        <f>ROUND(I107*H107,2)</f>
        <v>0</v>
      </c>
      <c r="K107" s="176" t="s">
        <v>153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2.40978</v>
      </c>
      <c r="R107" s="183">
        <f>Q107*H107</f>
        <v>2.1688019999999999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154</v>
      </c>
      <c r="AT107" s="185" t="s">
        <v>149</v>
      </c>
      <c r="AU107" s="185" t="s">
        <v>155</v>
      </c>
      <c r="AY107" s="18" t="s">
        <v>146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155</v>
      </c>
      <c r="BK107" s="186">
        <f>ROUND(I107*H107,2)</f>
        <v>0</v>
      </c>
      <c r="BL107" s="18" t="s">
        <v>154</v>
      </c>
      <c r="BM107" s="185" t="s">
        <v>169</v>
      </c>
    </row>
    <row r="108" spans="1:65" s="2" customFormat="1" ht="11.25">
      <c r="A108" s="35"/>
      <c r="B108" s="36"/>
      <c r="C108" s="37"/>
      <c r="D108" s="187" t="s">
        <v>157</v>
      </c>
      <c r="E108" s="37"/>
      <c r="F108" s="188" t="s">
        <v>170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157</v>
      </c>
      <c r="AU108" s="18" t="s">
        <v>155</v>
      </c>
    </row>
    <row r="109" spans="1:65" s="13" customFormat="1" ht="11.25">
      <c r="B109" s="192"/>
      <c r="C109" s="193"/>
      <c r="D109" s="194" t="s">
        <v>159</v>
      </c>
      <c r="E109" s="195" t="s">
        <v>19</v>
      </c>
      <c r="F109" s="196" t="s">
        <v>171</v>
      </c>
      <c r="G109" s="193"/>
      <c r="H109" s="195" t="s">
        <v>19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159</v>
      </c>
      <c r="AU109" s="202" t="s">
        <v>155</v>
      </c>
      <c r="AV109" s="13" t="s">
        <v>79</v>
      </c>
      <c r="AW109" s="13" t="s">
        <v>33</v>
      </c>
      <c r="AX109" s="13" t="s">
        <v>71</v>
      </c>
      <c r="AY109" s="202" t="s">
        <v>146</v>
      </c>
    </row>
    <row r="110" spans="1:65" s="14" customFormat="1" ht="11.25">
      <c r="B110" s="203"/>
      <c r="C110" s="204"/>
      <c r="D110" s="194" t="s">
        <v>159</v>
      </c>
      <c r="E110" s="205" t="s">
        <v>19</v>
      </c>
      <c r="F110" s="206" t="s">
        <v>172</v>
      </c>
      <c r="G110" s="204"/>
      <c r="H110" s="207">
        <v>0.9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159</v>
      </c>
      <c r="AU110" s="213" t="s">
        <v>155</v>
      </c>
      <c r="AV110" s="14" t="s">
        <v>155</v>
      </c>
      <c r="AW110" s="14" t="s">
        <v>33</v>
      </c>
      <c r="AX110" s="14" t="s">
        <v>79</v>
      </c>
      <c r="AY110" s="213" t="s">
        <v>146</v>
      </c>
    </row>
    <row r="111" spans="1:65" s="12" customFormat="1" ht="22.9" customHeight="1">
      <c r="B111" s="158"/>
      <c r="C111" s="159"/>
      <c r="D111" s="160" t="s">
        <v>70</v>
      </c>
      <c r="E111" s="172" t="s">
        <v>173</v>
      </c>
      <c r="F111" s="172" t="s">
        <v>174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SUM(P112:P191)</f>
        <v>0</v>
      </c>
      <c r="Q111" s="166"/>
      <c r="R111" s="167">
        <f>SUM(R112:R191)</f>
        <v>14.72256574</v>
      </c>
      <c r="S111" s="166"/>
      <c r="T111" s="168">
        <f>SUM(T112:T191)</f>
        <v>0</v>
      </c>
      <c r="AR111" s="169" t="s">
        <v>79</v>
      </c>
      <c r="AT111" s="170" t="s">
        <v>70</v>
      </c>
      <c r="AU111" s="170" t="s">
        <v>79</v>
      </c>
      <c r="AY111" s="169" t="s">
        <v>146</v>
      </c>
      <c r="BK111" s="171">
        <f>SUM(BK112:BK191)</f>
        <v>0</v>
      </c>
    </row>
    <row r="112" spans="1:65" s="2" customFormat="1" ht="21.75" customHeight="1">
      <c r="A112" s="35"/>
      <c r="B112" s="36"/>
      <c r="C112" s="174" t="s">
        <v>147</v>
      </c>
      <c r="D112" s="174" t="s">
        <v>149</v>
      </c>
      <c r="E112" s="175" t="s">
        <v>175</v>
      </c>
      <c r="F112" s="176" t="s">
        <v>176</v>
      </c>
      <c r="G112" s="177" t="s">
        <v>152</v>
      </c>
      <c r="H112" s="178">
        <v>21.712</v>
      </c>
      <c r="I112" s="179"/>
      <c r="J112" s="180">
        <f>ROUND(I112*H112,2)</f>
        <v>0</v>
      </c>
      <c r="K112" s="176" t="s">
        <v>153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7.3499999999999998E-3</v>
      </c>
      <c r="R112" s="183">
        <f>Q112*H112</f>
        <v>0.15958319999999998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154</v>
      </c>
      <c r="AT112" s="185" t="s">
        <v>149</v>
      </c>
      <c r="AU112" s="185" t="s">
        <v>155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155</v>
      </c>
      <c r="BK112" s="186">
        <f>ROUND(I112*H112,2)</f>
        <v>0</v>
      </c>
      <c r="BL112" s="18" t="s">
        <v>154</v>
      </c>
      <c r="BM112" s="185" t="s">
        <v>177</v>
      </c>
    </row>
    <row r="113" spans="1:65" s="2" customFormat="1" ht="11.25">
      <c r="A113" s="35"/>
      <c r="B113" s="36"/>
      <c r="C113" s="37"/>
      <c r="D113" s="187" t="s">
        <v>157</v>
      </c>
      <c r="E113" s="37"/>
      <c r="F113" s="188" t="s">
        <v>178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157</v>
      </c>
      <c r="AU113" s="18" t="s">
        <v>155</v>
      </c>
    </row>
    <row r="114" spans="1:65" s="13" customFormat="1" ht="11.25">
      <c r="B114" s="192"/>
      <c r="C114" s="193"/>
      <c r="D114" s="194" t="s">
        <v>159</v>
      </c>
      <c r="E114" s="195" t="s">
        <v>19</v>
      </c>
      <c r="F114" s="196" t="s">
        <v>179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159</v>
      </c>
      <c r="AU114" s="202" t="s">
        <v>155</v>
      </c>
      <c r="AV114" s="13" t="s">
        <v>79</v>
      </c>
      <c r="AW114" s="13" t="s">
        <v>33</v>
      </c>
      <c r="AX114" s="13" t="s">
        <v>71</v>
      </c>
      <c r="AY114" s="202" t="s">
        <v>146</v>
      </c>
    </row>
    <row r="115" spans="1:65" s="14" customFormat="1" ht="11.25">
      <c r="B115" s="203"/>
      <c r="C115" s="204"/>
      <c r="D115" s="194" t="s">
        <v>159</v>
      </c>
      <c r="E115" s="205" t="s">
        <v>19</v>
      </c>
      <c r="F115" s="206" t="s">
        <v>180</v>
      </c>
      <c r="G115" s="204"/>
      <c r="H115" s="207">
        <v>21.712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159</v>
      </c>
      <c r="AU115" s="213" t="s">
        <v>155</v>
      </c>
      <c r="AV115" s="14" t="s">
        <v>155</v>
      </c>
      <c r="AW115" s="14" t="s">
        <v>33</v>
      </c>
      <c r="AX115" s="14" t="s">
        <v>79</v>
      </c>
      <c r="AY115" s="213" t="s">
        <v>146</v>
      </c>
    </row>
    <row r="116" spans="1:65" s="2" customFormat="1" ht="24.2" customHeight="1">
      <c r="A116" s="35"/>
      <c r="B116" s="36"/>
      <c r="C116" s="174" t="s">
        <v>154</v>
      </c>
      <c r="D116" s="174" t="s">
        <v>149</v>
      </c>
      <c r="E116" s="175" t="s">
        <v>181</v>
      </c>
      <c r="F116" s="176" t="s">
        <v>182</v>
      </c>
      <c r="G116" s="177" t="s">
        <v>152</v>
      </c>
      <c r="H116" s="178">
        <v>21.712</v>
      </c>
      <c r="I116" s="179"/>
      <c r="J116" s="180">
        <f>ROUND(I116*H116,2)</f>
        <v>0</v>
      </c>
      <c r="K116" s="176" t="s">
        <v>153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1.8380000000000001E-2</v>
      </c>
      <c r="R116" s="183">
        <f>Q116*H116</f>
        <v>0.39906656000000001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154</v>
      </c>
      <c r="AT116" s="185" t="s">
        <v>149</v>
      </c>
      <c r="AU116" s="185" t="s">
        <v>155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155</v>
      </c>
      <c r="BK116" s="186">
        <f>ROUND(I116*H116,2)</f>
        <v>0</v>
      </c>
      <c r="BL116" s="18" t="s">
        <v>154</v>
      </c>
      <c r="BM116" s="185" t="s">
        <v>183</v>
      </c>
    </row>
    <row r="117" spans="1:65" s="2" customFormat="1" ht="11.25">
      <c r="A117" s="35"/>
      <c r="B117" s="36"/>
      <c r="C117" s="37"/>
      <c r="D117" s="187" t="s">
        <v>157</v>
      </c>
      <c r="E117" s="37"/>
      <c r="F117" s="188" t="s">
        <v>184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157</v>
      </c>
      <c r="AU117" s="18" t="s">
        <v>155</v>
      </c>
    </row>
    <row r="118" spans="1:65" s="13" customFormat="1" ht="11.25">
      <c r="B118" s="192"/>
      <c r="C118" s="193"/>
      <c r="D118" s="194" t="s">
        <v>159</v>
      </c>
      <c r="E118" s="195" t="s">
        <v>19</v>
      </c>
      <c r="F118" s="196" t="s">
        <v>179</v>
      </c>
      <c r="G118" s="193"/>
      <c r="H118" s="195" t="s">
        <v>19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159</v>
      </c>
      <c r="AU118" s="202" t="s">
        <v>155</v>
      </c>
      <c r="AV118" s="13" t="s">
        <v>79</v>
      </c>
      <c r="AW118" s="13" t="s">
        <v>33</v>
      </c>
      <c r="AX118" s="13" t="s">
        <v>71</v>
      </c>
      <c r="AY118" s="202" t="s">
        <v>146</v>
      </c>
    </row>
    <row r="119" spans="1:65" s="14" customFormat="1" ht="11.25">
      <c r="B119" s="203"/>
      <c r="C119" s="204"/>
      <c r="D119" s="194" t="s">
        <v>159</v>
      </c>
      <c r="E119" s="205" t="s">
        <v>19</v>
      </c>
      <c r="F119" s="206" t="s">
        <v>180</v>
      </c>
      <c r="G119" s="204"/>
      <c r="H119" s="207">
        <v>21.712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159</v>
      </c>
      <c r="AU119" s="213" t="s">
        <v>155</v>
      </c>
      <c r="AV119" s="14" t="s">
        <v>155</v>
      </c>
      <c r="AW119" s="14" t="s">
        <v>33</v>
      </c>
      <c r="AX119" s="14" t="s">
        <v>79</v>
      </c>
      <c r="AY119" s="213" t="s">
        <v>146</v>
      </c>
    </row>
    <row r="120" spans="1:65" s="2" customFormat="1" ht="21.75" customHeight="1">
      <c r="A120" s="35"/>
      <c r="B120" s="36"/>
      <c r="C120" s="174" t="s">
        <v>185</v>
      </c>
      <c r="D120" s="174" t="s">
        <v>149</v>
      </c>
      <c r="E120" s="175" t="s">
        <v>186</v>
      </c>
      <c r="F120" s="176" t="s">
        <v>187</v>
      </c>
      <c r="G120" s="177" t="s">
        <v>152</v>
      </c>
      <c r="H120" s="178">
        <v>168.15</v>
      </c>
      <c r="I120" s="179"/>
      <c r="J120" s="180">
        <f>ROUND(I120*H120,2)</f>
        <v>0</v>
      </c>
      <c r="K120" s="176" t="s">
        <v>153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7.3499999999999998E-3</v>
      </c>
      <c r="R120" s="183">
        <f>Q120*H120</f>
        <v>1.2359024999999999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154</v>
      </c>
      <c r="AT120" s="185" t="s">
        <v>149</v>
      </c>
      <c r="AU120" s="185" t="s">
        <v>155</v>
      </c>
      <c r="AY120" s="18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155</v>
      </c>
      <c r="BK120" s="186">
        <f>ROUND(I120*H120,2)</f>
        <v>0</v>
      </c>
      <c r="BL120" s="18" t="s">
        <v>154</v>
      </c>
      <c r="BM120" s="185" t="s">
        <v>188</v>
      </c>
    </row>
    <row r="121" spans="1:65" s="2" customFormat="1" ht="11.25">
      <c r="A121" s="35"/>
      <c r="B121" s="36"/>
      <c r="C121" s="37"/>
      <c r="D121" s="187" t="s">
        <v>157</v>
      </c>
      <c r="E121" s="37"/>
      <c r="F121" s="188" t="s">
        <v>189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157</v>
      </c>
      <c r="AU121" s="18" t="s">
        <v>155</v>
      </c>
    </row>
    <row r="122" spans="1:65" s="13" customFormat="1" ht="11.25">
      <c r="B122" s="192"/>
      <c r="C122" s="193"/>
      <c r="D122" s="194" t="s">
        <v>159</v>
      </c>
      <c r="E122" s="195" t="s">
        <v>19</v>
      </c>
      <c r="F122" s="196" t="s">
        <v>190</v>
      </c>
      <c r="G122" s="193"/>
      <c r="H122" s="195" t="s">
        <v>19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159</v>
      </c>
      <c r="AU122" s="202" t="s">
        <v>155</v>
      </c>
      <c r="AV122" s="13" t="s">
        <v>79</v>
      </c>
      <c r="AW122" s="13" t="s">
        <v>33</v>
      </c>
      <c r="AX122" s="13" t="s">
        <v>71</v>
      </c>
      <c r="AY122" s="202" t="s">
        <v>146</v>
      </c>
    </row>
    <row r="123" spans="1:65" s="14" customFormat="1" ht="11.25">
      <c r="B123" s="203"/>
      <c r="C123" s="204"/>
      <c r="D123" s="194" t="s">
        <v>159</v>
      </c>
      <c r="E123" s="205" t="s">
        <v>19</v>
      </c>
      <c r="F123" s="206" t="s">
        <v>191</v>
      </c>
      <c r="G123" s="204"/>
      <c r="H123" s="207">
        <v>165.15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159</v>
      </c>
      <c r="AU123" s="213" t="s">
        <v>155</v>
      </c>
      <c r="AV123" s="14" t="s">
        <v>155</v>
      </c>
      <c r="AW123" s="14" t="s">
        <v>33</v>
      </c>
      <c r="AX123" s="14" t="s">
        <v>71</v>
      </c>
      <c r="AY123" s="213" t="s">
        <v>146</v>
      </c>
    </row>
    <row r="124" spans="1:65" s="14" customFormat="1" ht="11.25">
      <c r="B124" s="203"/>
      <c r="C124" s="204"/>
      <c r="D124" s="194" t="s">
        <v>159</v>
      </c>
      <c r="E124" s="205" t="s">
        <v>19</v>
      </c>
      <c r="F124" s="206" t="s">
        <v>162</v>
      </c>
      <c r="G124" s="204"/>
      <c r="H124" s="207">
        <v>3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159</v>
      </c>
      <c r="AU124" s="213" t="s">
        <v>155</v>
      </c>
      <c r="AV124" s="14" t="s">
        <v>155</v>
      </c>
      <c r="AW124" s="14" t="s">
        <v>33</v>
      </c>
      <c r="AX124" s="14" t="s">
        <v>71</v>
      </c>
      <c r="AY124" s="213" t="s">
        <v>146</v>
      </c>
    </row>
    <row r="125" spans="1:65" s="15" customFormat="1" ht="11.25">
      <c r="B125" s="214"/>
      <c r="C125" s="215"/>
      <c r="D125" s="194" t="s">
        <v>159</v>
      </c>
      <c r="E125" s="216" t="s">
        <v>19</v>
      </c>
      <c r="F125" s="217" t="s">
        <v>164</v>
      </c>
      <c r="G125" s="215"/>
      <c r="H125" s="218">
        <v>168.15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159</v>
      </c>
      <c r="AU125" s="224" t="s">
        <v>155</v>
      </c>
      <c r="AV125" s="15" t="s">
        <v>154</v>
      </c>
      <c r="AW125" s="15" t="s">
        <v>33</v>
      </c>
      <c r="AX125" s="15" t="s">
        <v>79</v>
      </c>
      <c r="AY125" s="224" t="s">
        <v>146</v>
      </c>
    </row>
    <row r="126" spans="1:65" s="2" customFormat="1" ht="16.5" customHeight="1">
      <c r="A126" s="35"/>
      <c r="B126" s="36"/>
      <c r="C126" s="174" t="s">
        <v>173</v>
      </c>
      <c r="D126" s="174" t="s">
        <v>149</v>
      </c>
      <c r="E126" s="175" t="s">
        <v>192</v>
      </c>
      <c r="F126" s="176" t="s">
        <v>193</v>
      </c>
      <c r="G126" s="177" t="s">
        <v>152</v>
      </c>
      <c r="H126" s="178">
        <v>62.201999999999998</v>
      </c>
      <c r="I126" s="179"/>
      <c r="J126" s="180">
        <f>ROUND(I126*H126,2)</f>
        <v>0</v>
      </c>
      <c r="K126" s="176" t="s">
        <v>153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2.5999999999999998E-4</v>
      </c>
      <c r="R126" s="183">
        <f>Q126*H126</f>
        <v>1.6172519999999999E-2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154</v>
      </c>
      <c r="AT126" s="185" t="s">
        <v>149</v>
      </c>
      <c r="AU126" s="185" t="s">
        <v>155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155</v>
      </c>
      <c r="BK126" s="186">
        <f>ROUND(I126*H126,2)</f>
        <v>0</v>
      </c>
      <c r="BL126" s="18" t="s">
        <v>154</v>
      </c>
      <c r="BM126" s="185" t="s">
        <v>194</v>
      </c>
    </row>
    <row r="127" spans="1:65" s="2" customFormat="1" ht="11.25">
      <c r="A127" s="35"/>
      <c r="B127" s="36"/>
      <c r="C127" s="37"/>
      <c r="D127" s="187" t="s">
        <v>157</v>
      </c>
      <c r="E127" s="37"/>
      <c r="F127" s="188" t="s">
        <v>195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157</v>
      </c>
      <c r="AU127" s="18" t="s">
        <v>155</v>
      </c>
    </row>
    <row r="128" spans="1:65" s="13" customFormat="1" ht="11.25">
      <c r="B128" s="192"/>
      <c r="C128" s="193"/>
      <c r="D128" s="194" t="s">
        <v>159</v>
      </c>
      <c r="E128" s="195" t="s">
        <v>19</v>
      </c>
      <c r="F128" s="196" t="s">
        <v>190</v>
      </c>
      <c r="G128" s="193"/>
      <c r="H128" s="195" t="s">
        <v>19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159</v>
      </c>
      <c r="AU128" s="202" t="s">
        <v>155</v>
      </c>
      <c r="AV128" s="13" t="s">
        <v>79</v>
      </c>
      <c r="AW128" s="13" t="s">
        <v>33</v>
      </c>
      <c r="AX128" s="13" t="s">
        <v>71</v>
      </c>
      <c r="AY128" s="202" t="s">
        <v>146</v>
      </c>
    </row>
    <row r="129" spans="1:65" s="14" customFormat="1" ht="11.25">
      <c r="B129" s="203"/>
      <c r="C129" s="204"/>
      <c r="D129" s="194" t="s">
        <v>159</v>
      </c>
      <c r="E129" s="205" t="s">
        <v>19</v>
      </c>
      <c r="F129" s="206" t="s">
        <v>161</v>
      </c>
      <c r="G129" s="204"/>
      <c r="H129" s="207">
        <v>59.201999999999998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159</v>
      </c>
      <c r="AU129" s="213" t="s">
        <v>155</v>
      </c>
      <c r="AV129" s="14" t="s">
        <v>155</v>
      </c>
      <c r="AW129" s="14" t="s">
        <v>33</v>
      </c>
      <c r="AX129" s="14" t="s">
        <v>71</v>
      </c>
      <c r="AY129" s="213" t="s">
        <v>146</v>
      </c>
    </row>
    <row r="130" spans="1:65" s="14" customFormat="1" ht="11.25">
      <c r="B130" s="203"/>
      <c r="C130" s="204"/>
      <c r="D130" s="194" t="s">
        <v>159</v>
      </c>
      <c r="E130" s="205" t="s">
        <v>19</v>
      </c>
      <c r="F130" s="206" t="s">
        <v>162</v>
      </c>
      <c r="G130" s="204"/>
      <c r="H130" s="207">
        <v>3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159</v>
      </c>
      <c r="AU130" s="213" t="s">
        <v>155</v>
      </c>
      <c r="AV130" s="14" t="s">
        <v>155</v>
      </c>
      <c r="AW130" s="14" t="s">
        <v>33</v>
      </c>
      <c r="AX130" s="14" t="s">
        <v>71</v>
      </c>
      <c r="AY130" s="213" t="s">
        <v>146</v>
      </c>
    </row>
    <row r="131" spans="1:65" s="15" customFormat="1" ht="11.25">
      <c r="B131" s="214"/>
      <c r="C131" s="215"/>
      <c r="D131" s="194" t="s">
        <v>159</v>
      </c>
      <c r="E131" s="216" t="s">
        <v>19</v>
      </c>
      <c r="F131" s="217" t="s">
        <v>164</v>
      </c>
      <c r="G131" s="215"/>
      <c r="H131" s="218">
        <v>62.201999999999998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159</v>
      </c>
      <c r="AU131" s="224" t="s">
        <v>155</v>
      </c>
      <c r="AV131" s="15" t="s">
        <v>154</v>
      </c>
      <c r="AW131" s="15" t="s">
        <v>33</v>
      </c>
      <c r="AX131" s="15" t="s">
        <v>79</v>
      </c>
      <c r="AY131" s="224" t="s">
        <v>146</v>
      </c>
    </row>
    <row r="132" spans="1:65" s="2" customFormat="1" ht="16.5" customHeight="1">
      <c r="A132" s="35"/>
      <c r="B132" s="36"/>
      <c r="C132" s="174" t="s">
        <v>196</v>
      </c>
      <c r="D132" s="174" t="s">
        <v>149</v>
      </c>
      <c r="E132" s="175" t="s">
        <v>197</v>
      </c>
      <c r="F132" s="176" t="s">
        <v>198</v>
      </c>
      <c r="G132" s="177" t="s">
        <v>152</v>
      </c>
      <c r="H132" s="178">
        <v>7.2</v>
      </c>
      <c r="I132" s="179"/>
      <c r="J132" s="180">
        <f>ROUND(I132*H132,2)</f>
        <v>0</v>
      </c>
      <c r="K132" s="176" t="s">
        <v>153</v>
      </c>
      <c r="L132" s="40"/>
      <c r="M132" s="181" t="s">
        <v>19</v>
      </c>
      <c r="N132" s="182" t="s">
        <v>43</v>
      </c>
      <c r="O132" s="65"/>
      <c r="P132" s="183">
        <f>O132*H132</f>
        <v>0</v>
      </c>
      <c r="Q132" s="183">
        <v>0.04</v>
      </c>
      <c r="R132" s="183">
        <f>Q132*H132</f>
        <v>0.28800000000000003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154</v>
      </c>
      <c r="AT132" s="185" t="s">
        <v>149</v>
      </c>
      <c r="AU132" s="185" t="s">
        <v>155</v>
      </c>
      <c r="AY132" s="18" t="s">
        <v>146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155</v>
      </c>
      <c r="BK132" s="186">
        <f>ROUND(I132*H132,2)</f>
        <v>0</v>
      </c>
      <c r="BL132" s="18" t="s">
        <v>154</v>
      </c>
      <c r="BM132" s="185" t="s">
        <v>199</v>
      </c>
    </row>
    <row r="133" spans="1:65" s="2" customFormat="1" ht="11.25">
      <c r="A133" s="35"/>
      <c r="B133" s="36"/>
      <c r="C133" s="37"/>
      <c r="D133" s="187" t="s">
        <v>157</v>
      </c>
      <c r="E133" s="37"/>
      <c r="F133" s="188" t="s">
        <v>200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157</v>
      </c>
      <c r="AU133" s="18" t="s">
        <v>155</v>
      </c>
    </row>
    <row r="134" spans="1:65" s="13" customFormat="1" ht="11.25">
      <c r="B134" s="192"/>
      <c r="C134" s="193"/>
      <c r="D134" s="194" t="s">
        <v>159</v>
      </c>
      <c r="E134" s="195" t="s">
        <v>19</v>
      </c>
      <c r="F134" s="196" t="s">
        <v>201</v>
      </c>
      <c r="G134" s="193"/>
      <c r="H134" s="195" t="s">
        <v>19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159</v>
      </c>
      <c r="AU134" s="202" t="s">
        <v>155</v>
      </c>
      <c r="AV134" s="13" t="s">
        <v>79</v>
      </c>
      <c r="AW134" s="13" t="s">
        <v>33</v>
      </c>
      <c r="AX134" s="13" t="s">
        <v>71</v>
      </c>
      <c r="AY134" s="202" t="s">
        <v>146</v>
      </c>
    </row>
    <row r="135" spans="1:65" s="14" customFormat="1" ht="11.25">
      <c r="B135" s="203"/>
      <c r="C135" s="204"/>
      <c r="D135" s="194" t="s">
        <v>159</v>
      </c>
      <c r="E135" s="205" t="s">
        <v>19</v>
      </c>
      <c r="F135" s="206" t="s">
        <v>202</v>
      </c>
      <c r="G135" s="204"/>
      <c r="H135" s="207">
        <v>7.2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159</v>
      </c>
      <c r="AU135" s="213" t="s">
        <v>155</v>
      </c>
      <c r="AV135" s="14" t="s">
        <v>155</v>
      </c>
      <c r="AW135" s="14" t="s">
        <v>33</v>
      </c>
      <c r="AX135" s="14" t="s">
        <v>79</v>
      </c>
      <c r="AY135" s="213" t="s">
        <v>146</v>
      </c>
    </row>
    <row r="136" spans="1:65" s="2" customFormat="1" ht="24.2" customHeight="1">
      <c r="A136" s="35"/>
      <c r="B136" s="36"/>
      <c r="C136" s="174" t="s">
        <v>203</v>
      </c>
      <c r="D136" s="174" t="s">
        <v>149</v>
      </c>
      <c r="E136" s="175" t="s">
        <v>204</v>
      </c>
      <c r="F136" s="176" t="s">
        <v>205</v>
      </c>
      <c r="G136" s="177" t="s">
        <v>152</v>
      </c>
      <c r="H136" s="178">
        <v>62.201999999999998</v>
      </c>
      <c r="I136" s="179"/>
      <c r="J136" s="180">
        <f>ROUND(I136*H136,2)</f>
        <v>0</v>
      </c>
      <c r="K136" s="176" t="s">
        <v>153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4.3800000000000002E-3</v>
      </c>
      <c r="R136" s="183">
        <f>Q136*H136</f>
        <v>0.27244476000000001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154</v>
      </c>
      <c r="AT136" s="185" t="s">
        <v>149</v>
      </c>
      <c r="AU136" s="185" t="s">
        <v>155</v>
      </c>
      <c r="AY136" s="18" t="s">
        <v>146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155</v>
      </c>
      <c r="BK136" s="186">
        <f>ROUND(I136*H136,2)</f>
        <v>0</v>
      </c>
      <c r="BL136" s="18" t="s">
        <v>154</v>
      </c>
      <c r="BM136" s="185" t="s">
        <v>206</v>
      </c>
    </row>
    <row r="137" spans="1:65" s="2" customFormat="1" ht="11.25">
      <c r="A137" s="35"/>
      <c r="B137" s="36"/>
      <c r="C137" s="37"/>
      <c r="D137" s="187" t="s">
        <v>157</v>
      </c>
      <c r="E137" s="37"/>
      <c r="F137" s="188" t="s">
        <v>207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157</v>
      </c>
      <c r="AU137" s="18" t="s">
        <v>155</v>
      </c>
    </row>
    <row r="138" spans="1:65" s="13" customFormat="1" ht="11.25">
      <c r="B138" s="192"/>
      <c r="C138" s="193"/>
      <c r="D138" s="194" t="s">
        <v>159</v>
      </c>
      <c r="E138" s="195" t="s">
        <v>19</v>
      </c>
      <c r="F138" s="196" t="s">
        <v>208</v>
      </c>
      <c r="G138" s="193"/>
      <c r="H138" s="195" t="s">
        <v>19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159</v>
      </c>
      <c r="AU138" s="202" t="s">
        <v>155</v>
      </c>
      <c r="AV138" s="13" t="s">
        <v>79</v>
      </c>
      <c r="AW138" s="13" t="s">
        <v>33</v>
      </c>
      <c r="AX138" s="13" t="s">
        <v>71</v>
      </c>
      <c r="AY138" s="202" t="s">
        <v>146</v>
      </c>
    </row>
    <row r="139" spans="1:65" s="14" customFormat="1" ht="11.25">
      <c r="B139" s="203"/>
      <c r="C139" s="204"/>
      <c r="D139" s="194" t="s">
        <v>159</v>
      </c>
      <c r="E139" s="205" t="s">
        <v>19</v>
      </c>
      <c r="F139" s="206" t="s">
        <v>161</v>
      </c>
      <c r="G139" s="204"/>
      <c r="H139" s="207">
        <v>59.201999999999998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159</v>
      </c>
      <c r="AU139" s="213" t="s">
        <v>155</v>
      </c>
      <c r="AV139" s="14" t="s">
        <v>155</v>
      </c>
      <c r="AW139" s="14" t="s">
        <v>33</v>
      </c>
      <c r="AX139" s="14" t="s">
        <v>71</v>
      </c>
      <c r="AY139" s="213" t="s">
        <v>146</v>
      </c>
    </row>
    <row r="140" spans="1:65" s="14" customFormat="1" ht="11.25">
      <c r="B140" s="203"/>
      <c r="C140" s="204"/>
      <c r="D140" s="194" t="s">
        <v>159</v>
      </c>
      <c r="E140" s="205" t="s">
        <v>19</v>
      </c>
      <c r="F140" s="206" t="s">
        <v>162</v>
      </c>
      <c r="G140" s="204"/>
      <c r="H140" s="207">
        <v>3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159</v>
      </c>
      <c r="AU140" s="213" t="s">
        <v>155</v>
      </c>
      <c r="AV140" s="14" t="s">
        <v>155</v>
      </c>
      <c r="AW140" s="14" t="s">
        <v>33</v>
      </c>
      <c r="AX140" s="14" t="s">
        <v>71</v>
      </c>
      <c r="AY140" s="213" t="s">
        <v>146</v>
      </c>
    </row>
    <row r="141" spans="1:65" s="15" customFormat="1" ht="11.25">
      <c r="B141" s="214"/>
      <c r="C141" s="215"/>
      <c r="D141" s="194" t="s">
        <v>159</v>
      </c>
      <c r="E141" s="216" t="s">
        <v>19</v>
      </c>
      <c r="F141" s="217" t="s">
        <v>164</v>
      </c>
      <c r="G141" s="215"/>
      <c r="H141" s="218">
        <v>62.201999999999998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159</v>
      </c>
      <c r="AU141" s="224" t="s">
        <v>155</v>
      </c>
      <c r="AV141" s="15" t="s">
        <v>154</v>
      </c>
      <c r="AW141" s="15" t="s">
        <v>33</v>
      </c>
      <c r="AX141" s="15" t="s">
        <v>79</v>
      </c>
      <c r="AY141" s="224" t="s">
        <v>146</v>
      </c>
    </row>
    <row r="142" spans="1:65" s="2" customFormat="1" ht="24.2" customHeight="1">
      <c r="A142" s="35"/>
      <c r="B142" s="36"/>
      <c r="C142" s="174" t="s">
        <v>209</v>
      </c>
      <c r="D142" s="174" t="s">
        <v>149</v>
      </c>
      <c r="E142" s="175" t="s">
        <v>210</v>
      </c>
      <c r="F142" s="176" t="s">
        <v>211</v>
      </c>
      <c r="G142" s="177" t="s">
        <v>152</v>
      </c>
      <c r="H142" s="178">
        <v>132.96</v>
      </c>
      <c r="I142" s="179"/>
      <c r="J142" s="180">
        <f>ROUND(I142*H142,2)</f>
        <v>0</v>
      </c>
      <c r="K142" s="176" t="s">
        <v>153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1.54E-2</v>
      </c>
      <c r="R142" s="183">
        <f>Q142*H142</f>
        <v>2.0475840000000001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154</v>
      </c>
      <c r="AT142" s="185" t="s">
        <v>149</v>
      </c>
      <c r="AU142" s="185" t="s">
        <v>155</v>
      </c>
      <c r="AY142" s="18" t="s">
        <v>146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155</v>
      </c>
      <c r="BK142" s="186">
        <f>ROUND(I142*H142,2)</f>
        <v>0</v>
      </c>
      <c r="BL142" s="18" t="s">
        <v>154</v>
      </c>
      <c r="BM142" s="185" t="s">
        <v>212</v>
      </c>
    </row>
    <row r="143" spans="1:65" s="2" customFormat="1" ht="11.25">
      <c r="A143" s="35"/>
      <c r="B143" s="36"/>
      <c r="C143" s="37"/>
      <c r="D143" s="187" t="s">
        <v>157</v>
      </c>
      <c r="E143" s="37"/>
      <c r="F143" s="188" t="s">
        <v>213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157</v>
      </c>
      <c r="AU143" s="18" t="s">
        <v>155</v>
      </c>
    </row>
    <row r="144" spans="1:65" s="13" customFormat="1" ht="11.25">
      <c r="B144" s="192"/>
      <c r="C144" s="193"/>
      <c r="D144" s="194" t="s">
        <v>159</v>
      </c>
      <c r="E144" s="195" t="s">
        <v>19</v>
      </c>
      <c r="F144" s="196" t="s">
        <v>214</v>
      </c>
      <c r="G144" s="193"/>
      <c r="H144" s="195" t="s">
        <v>19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159</v>
      </c>
      <c r="AU144" s="202" t="s">
        <v>155</v>
      </c>
      <c r="AV144" s="13" t="s">
        <v>79</v>
      </c>
      <c r="AW144" s="13" t="s">
        <v>33</v>
      </c>
      <c r="AX144" s="13" t="s">
        <v>71</v>
      </c>
      <c r="AY144" s="202" t="s">
        <v>146</v>
      </c>
    </row>
    <row r="145" spans="1:65" s="14" customFormat="1" ht="11.25">
      <c r="B145" s="203"/>
      <c r="C145" s="204"/>
      <c r="D145" s="194" t="s">
        <v>159</v>
      </c>
      <c r="E145" s="205" t="s">
        <v>19</v>
      </c>
      <c r="F145" s="206" t="s">
        <v>215</v>
      </c>
      <c r="G145" s="204"/>
      <c r="H145" s="207">
        <v>129.96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159</v>
      </c>
      <c r="AU145" s="213" t="s">
        <v>155</v>
      </c>
      <c r="AV145" s="14" t="s">
        <v>155</v>
      </c>
      <c r="AW145" s="14" t="s">
        <v>33</v>
      </c>
      <c r="AX145" s="14" t="s">
        <v>71</v>
      </c>
      <c r="AY145" s="213" t="s">
        <v>146</v>
      </c>
    </row>
    <row r="146" spans="1:65" s="14" customFormat="1" ht="11.25">
      <c r="B146" s="203"/>
      <c r="C146" s="204"/>
      <c r="D146" s="194" t="s">
        <v>159</v>
      </c>
      <c r="E146" s="205" t="s">
        <v>19</v>
      </c>
      <c r="F146" s="206" t="s">
        <v>162</v>
      </c>
      <c r="G146" s="204"/>
      <c r="H146" s="207">
        <v>3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159</v>
      </c>
      <c r="AU146" s="213" t="s">
        <v>155</v>
      </c>
      <c r="AV146" s="14" t="s">
        <v>155</v>
      </c>
      <c r="AW146" s="14" t="s">
        <v>33</v>
      </c>
      <c r="AX146" s="14" t="s">
        <v>71</v>
      </c>
      <c r="AY146" s="213" t="s">
        <v>146</v>
      </c>
    </row>
    <row r="147" spans="1:65" s="15" customFormat="1" ht="11.25">
      <c r="B147" s="214"/>
      <c r="C147" s="215"/>
      <c r="D147" s="194" t="s">
        <v>159</v>
      </c>
      <c r="E147" s="216" t="s">
        <v>19</v>
      </c>
      <c r="F147" s="217" t="s">
        <v>164</v>
      </c>
      <c r="G147" s="215"/>
      <c r="H147" s="218">
        <v>132.96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159</v>
      </c>
      <c r="AU147" s="224" t="s">
        <v>155</v>
      </c>
      <c r="AV147" s="15" t="s">
        <v>154</v>
      </c>
      <c r="AW147" s="15" t="s">
        <v>33</v>
      </c>
      <c r="AX147" s="15" t="s">
        <v>79</v>
      </c>
      <c r="AY147" s="224" t="s">
        <v>146</v>
      </c>
    </row>
    <row r="148" spans="1:65" s="2" customFormat="1" ht="24.2" customHeight="1">
      <c r="A148" s="35"/>
      <c r="B148" s="36"/>
      <c r="C148" s="174" t="s">
        <v>87</v>
      </c>
      <c r="D148" s="174" t="s">
        <v>149</v>
      </c>
      <c r="E148" s="175" t="s">
        <v>216</v>
      </c>
      <c r="F148" s="176" t="s">
        <v>217</v>
      </c>
      <c r="G148" s="177" t="s">
        <v>152</v>
      </c>
      <c r="H148" s="178">
        <v>35.19</v>
      </c>
      <c r="I148" s="179"/>
      <c r="J148" s="180">
        <f>ROUND(I148*H148,2)</f>
        <v>0</v>
      </c>
      <c r="K148" s="176" t="s">
        <v>153</v>
      </c>
      <c r="L148" s="40"/>
      <c r="M148" s="181" t="s">
        <v>19</v>
      </c>
      <c r="N148" s="182" t="s">
        <v>43</v>
      </c>
      <c r="O148" s="65"/>
      <c r="P148" s="183">
        <f>O148*H148</f>
        <v>0</v>
      </c>
      <c r="Q148" s="183">
        <v>1.8380000000000001E-2</v>
      </c>
      <c r="R148" s="183">
        <f>Q148*H148</f>
        <v>0.64679219999999993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154</v>
      </c>
      <c r="AT148" s="185" t="s">
        <v>149</v>
      </c>
      <c r="AU148" s="185" t="s">
        <v>155</v>
      </c>
      <c r="AY148" s="18" t="s">
        <v>146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155</v>
      </c>
      <c r="BK148" s="186">
        <f>ROUND(I148*H148,2)</f>
        <v>0</v>
      </c>
      <c r="BL148" s="18" t="s">
        <v>154</v>
      </c>
      <c r="BM148" s="185" t="s">
        <v>218</v>
      </c>
    </row>
    <row r="149" spans="1:65" s="2" customFormat="1" ht="11.25">
      <c r="A149" s="35"/>
      <c r="B149" s="36"/>
      <c r="C149" s="37"/>
      <c r="D149" s="187" t="s">
        <v>157</v>
      </c>
      <c r="E149" s="37"/>
      <c r="F149" s="188" t="s">
        <v>219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157</v>
      </c>
      <c r="AU149" s="18" t="s">
        <v>155</v>
      </c>
    </row>
    <row r="150" spans="1:65" s="13" customFormat="1" ht="11.25">
      <c r="B150" s="192"/>
      <c r="C150" s="193"/>
      <c r="D150" s="194" t="s">
        <v>159</v>
      </c>
      <c r="E150" s="195" t="s">
        <v>19</v>
      </c>
      <c r="F150" s="196" t="s">
        <v>220</v>
      </c>
      <c r="G150" s="193"/>
      <c r="H150" s="195" t="s">
        <v>19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159</v>
      </c>
      <c r="AU150" s="202" t="s">
        <v>155</v>
      </c>
      <c r="AV150" s="13" t="s">
        <v>79</v>
      </c>
      <c r="AW150" s="13" t="s">
        <v>33</v>
      </c>
      <c r="AX150" s="13" t="s">
        <v>71</v>
      </c>
      <c r="AY150" s="202" t="s">
        <v>146</v>
      </c>
    </row>
    <row r="151" spans="1:65" s="14" customFormat="1" ht="11.25">
      <c r="B151" s="203"/>
      <c r="C151" s="204"/>
      <c r="D151" s="194" t="s">
        <v>159</v>
      </c>
      <c r="E151" s="205" t="s">
        <v>19</v>
      </c>
      <c r="F151" s="206" t="s">
        <v>221</v>
      </c>
      <c r="G151" s="204"/>
      <c r="H151" s="207">
        <v>35.19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159</v>
      </c>
      <c r="AU151" s="213" t="s">
        <v>155</v>
      </c>
      <c r="AV151" s="14" t="s">
        <v>155</v>
      </c>
      <c r="AW151" s="14" t="s">
        <v>33</v>
      </c>
      <c r="AX151" s="14" t="s">
        <v>79</v>
      </c>
      <c r="AY151" s="213" t="s">
        <v>146</v>
      </c>
    </row>
    <row r="152" spans="1:65" s="2" customFormat="1" ht="24.2" customHeight="1">
      <c r="A152" s="35"/>
      <c r="B152" s="36"/>
      <c r="C152" s="174" t="s">
        <v>90</v>
      </c>
      <c r="D152" s="174" t="s">
        <v>149</v>
      </c>
      <c r="E152" s="175" t="s">
        <v>222</v>
      </c>
      <c r="F152" s="176" t="s">
        <v>223</v>
      </c>
      <c r="G152" s="177" t="s">
        <v>152</v>
      </c>
      <c r="H152" s="178">
        <v>680.6</v>
      </c>
      <c r="I152" s="179"/>
      <c r="J152" s="180">
        <f>ROUND(I152*H152,2)</f>
        <v>0</v>
      </c>
      <c r="K152" s="176" t="s">
        <v>153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7.9000000000000008E-3</v>
      </c>
      <c r="R152" s="183">
        <f>Q152*H152</f>
        <v>5.3767400000000007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154</v>
      </c>
      <c r="AT152" s="185" t="s">
        <v>149</v>
      </c>
      <c r="AU152" s="185" t="s">
        <v>155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155</v>
      </c>
      <c r="BK152" s="186">
        <f>ROUND(I152*H152,2)</f>
        <v>0</v>
      </c>
      <c r="BL152" s="18" t="s">
        <v>154</v>
      </c>
      <c r="BM152" s="185" t="s">
        <v>224</v>
      </c>
    </row>
    <row r="153" spans="1:65" s="2" customFormat="1" ht="11.25">
      <c r="A153" s="35"/>
      <c r="B153" s="36"/>
      <c r="C153" s="37"/>
      <c r="D153" s="187" t="s">
        <v>157</v>
      </c>
      <c r="E153" s="37"/>
      <c r="F153" s="188" t="s">
        <v>225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157</v>
      </c>
      <c r="AU153" s="18" t="s">
        <v>155</v>
      </c>
    </row>
    <row r="154" spans="1:65" s="13" customFormat="1" ht="11.25">
      <c r="B154" s="192"/>
      <c r="C154" s="193"/>
      <c r="D154" s="194" t="s">
        <v>159</v>
      </c>
      <c r="E154" s="195" t="s">
        <v>19</v>
      </c>
      <c r="F154" s="196" t="s">
        <v>214</v>
      </c>
      <c r="G154" s="193"/>
      <c r="H154" s="195" t="s">
        <v>19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159</v>
      </c>
      <c r="AU154" s="202" t="s">
        <v>155</v>
      </c>
      <c r="AV154" s="13" t="s">
        <v>79</v>
      </c>
      <c r="AW154" s="13" t="s">
        <v>33</v>
      </c>
      <c r="AX154" s="13" t="s">
        <v>71</v>
      </c>
      <c r="AY154" s="202" t="s">
        <v>146</v>
      </c>
    </row>
    <row r="155" spans="1:65" s="14" customFormat="1" ht="11.25">
      <c r="B155" s="203"/>
      <c r="C155" s="204"/>
      <c r="D155" s="194" t="s">
        <v>159</v>
      </c>
      <c r="E155" s="205" t="s">
        <v>19</v>
      </c>
      <c r="F155" s="206" t="s">
        <v>226</v>
      </c>
      <c r="G155" s="204"/>
      <c r="H155" s="207">
        <v>519.84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159</v>
      </c>
      <c r="AU155" s="213" t="s">
        <v>155</v>
      </c>
      <c r="AV155" s="14" t="s">
        <v>155</v>
      </c>
      <c r="AW155" s="14" t="s">
        <v>33</v>
      </c>
      <c r="AX155" s="14" t="s">
        <v>71</v>
      </c>
      <c r="AY155" s="213" t="s">
        <v>146</v>
      </c>
    </row>
    <row r="156" spans="1:65" s="14" customFormat="1" ht="11.25">
      <c r="B156" s="203"/>
      <c r="C156" s="204"/>
      <c r="D156" s="194" t="s">
        <v>159</v>
      </c>
      <c r="E156" s="205" t="s">
        <v>19</v>
      </c>
      <c r="F156" s="206" t="s">
        <v>227</v>
      </c>
      <c r="G156" s="204"/>
      <c r="H156" s="207">
        <v>20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159</v>
      </c>
      <c r="AU156" s="213" t="s">
        <v>155</v>
      </c>
      <c r="AV156" s="14" t="s">
        <v>155</v>
      </c>
      <c r="AW156" s="14" t="s">
        <v>33</v>
      </c>
      <c r="AX156" s="14" t="s">
        <v>71</v>
      </c>
      <c r="AY156" s="213" t="s">
        <v>146</v>
      </c>
    </row>
    <row r="157" spans="1:65" s="13" customFormat="1" ht="11.25">
      <c r="B157" s="192"/>
      <c r="C157" s="193"/>
      <c r="D157" s="194" t="s">
        <v>159</v>
      </c>
      <c r="E157" s="195" t="s">
        <v>19</v>
      </c>
      <c r="F157" s="196" t="s">
        <v>220</v>
      </c>
      <c r="G157" s="193"/>
      <c r="H157" s="195" t="s">
        <v>19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159</v>
      </c>
      <c r="AU157" s="202" t="s">
        <v>155</v>
      </c>
      <c r="AV157" s="13" t="s">
        <v>79</v>
      </c>
      <c r="AW157" s="13" t="s">
        <v>33</v>
      </c>
      <c r="AX157" s="13" t="s">
        <v>71</v>
      </c>
      <c r="AY157" s="202" t="s">
        <v>146</v>
      </c>
    </row>
    <row r="158" spans="1:65" s="14" customFormat="1" ht="11.25">
      <c r="B158" s="203"/>
      <c r="C158" s="204"/>
      <c r="D158" s="194" t="s">
        <v>159</v>
      </c>
      <c r="E158" s="205" t="s">
        <v>19</v>
      </c>
      <c r="F158" s="206" t="s">
        <v>228</v>
      </c>
      <c r="G158" s="204"/>
      <c r="H158" s="207">
        <v>140.76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159</v>
      </c>
      <c r="AU158" s="213" t="s">
        <v>155</v>
      </c>
      <c r="AV158" s="14" t="s">
        <v>155</v>
      </c>
      <c r="AW158" s="14" t="s">
        <v>33</v>
      </c>
      <c r="AX158" s="14" t="s">
        <v>71</v>
      </c>
      <c r="AY158" s="213" t="s">
        <v>146</v>
      </c>
    </row>
    <row r="159" spans="1:65" s="15" customFormat="1" ht="11.25">
      <c r="B159" s="214"/>
      <c r="C159" s="215"/>
      <c r="D159" s="194" t="s">
        <v>159</v>
      </c>
      <c r="E159" s="216" t="s">
        <v>19</v>
      </c>
      <c r="F159" s="217" t="s">
        <v>164</v>
      </c>
      <c r="G159" s="215"/>
      <c r="H159" s="218">
        <v>680.6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159</v>
      </c>
      <c r="AU159" s="224" t="s">
        <v>155</v>
      </c>
      <c r="AV159" s="15" t="s">
        <v>154</v>
      </c>
      <c r="AW159" s="15" t="s">
        <v>33</v>
      </c>
      <c r="AX159" s="15" t="s">
        <v>79</v>
      </c>
      <c r="AY159" s="224" t="s">
        <v>146</v>
      </c>
    </row>
    <row r="160" spans="1:65" s="2" customFormat="1" ht="21.75" customHeight="1">
      <c r="A160" s="35"/>
      <c r="B160" s="36"/>
      <c r="C160" s="174" t="s">
        <v>93</v>
      </c>
      <c r="D160" s="174" t="s">
        <v>149</v>
      </c>
      <c r="E160" s="175" t="s">
        <v>229</v>
      </c>
      <c r="F160" s="176" t="s">
        <v>230</v>
      </c>
      <c r="G160" s="177" t="s">
        <v>231</v>
      </c>
      <c r="H160" s="178">
        <v>9</v>
      </c>
      <c r="I160" s="179"/>
      <c r="J160" s="180">
        <f>ROUND(I160*H160,2)</f>
        <v>0</v>
      </c>
      <c r="K160" s="176" t="s">
        <v>153</v>
      </c>
      <c r="L160" s="40"/>
      <c r="M160" s="181" t="s">
        <v>19</v>
      </c>
      <c r="N160" s="182" t="s">
        <v>43</v>
      </c>
      <c r="O160" s="65"/>
      <c r="P160" s="183">
        <f>O160*H160</f>
        <v>0</v>
      </c>
      <c r="Q160" s="183">
        <v>0.1575</v>
      </c>
      <c r="R160" s="183">
        <f>Q160*H160</f>
        <v>1.4175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154</v>
      </c>
      <c r="AT160" s="185" t="s">
        <v>149</v>
      </c>
      <c r="AU160" s="185" t="s">
        <v>155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155</v>
      </c>
      <c r="BK160" s="186">
        <f>ROUND(I160*H160,2)</f>
        <v>0</v>
      </c>
      <c r="BL160" s="18" t="s">
        <v>154</v>
      </c>
      <c r="BM160" s="185" t="s">
        <v>232</v>
      </c>
    </row>
    <row r="161" spans="1:65" s="2" customFormat="1" ht="11.25">
      <c r="A161" s="35"/>
      <c r="B161" s="36"/>
      <c r="C161" s="37"/>
      <c r="D161" s="187" t="s">
        <v>157</v>
      </c>
      <c r="E161" s="37"/>
      <c r="F161" s="188" t="s">
        <v>233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157</v>
      </c>
      <c r="AU161" s="18" t="s">
        <v>155</v>
      </c>
    </row>
    <row r="162" spans="1:65" s="13" customFormat="1" ht="11.25">
      <c r="B162" s="192"/>
      <c r="C162" s="193"/>
      <c r="D162" s="194" t="s">
        <v>159</v>
      </c>
      <c r="E162" s="195" t="s">
        <v>19</v>
      </c>
      <c r="F162" s="196" t="s">
        <v>234</v>
      </c>
      <c r="G162" s="193"/>
      <c r="H162" s="195" t="s">
        <v>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159</v>
      </c>
      <c r="AU162" s="202" t="s">
        <v>155</v>
      </c>
      <c r="AV162" s="13" t="s">
        <v>79</v>
      </c>
      <c r="AW162" s="13" t="s">
        <v>33</v>
      </c>
      <c r="AX162" s="13" t="s">
        <v>71</v>
      </c>
      <c r="AY162" s="202" t="s">
        <v>146</v>
      </c>
    </row>
    <row r="163" spans="1:65" s="14" customFormat="1" ht="11.25">
      <c r="B163" s="203"/>
      <c r="C163" s="204"/>
      <c r="D163" s="194" t="s">
        <v>159</v>
      </c>
      <c r="E163" s="205" t="s">
        <v>19</v>
      </c>
      <c r="F163" s="206" t="s">
        <v>209</v>
      </c>
      <c r="G163" s="204"/>
      <c r="H163" s="207">
        <v>9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159</v>
      </c>
      <c r="AU163" s="213" t="s">
        <v>155</v>
      </c>
      <c r="AV163" s="14" t="s">
        <v>155</v>
      </c>
      <c r="AW163" s="14" t="s">
        <v>33</v>
      </c>
      <c r="AX163" s="14" t="s">
        <v>79</v>
      </c>
      <c r="AY163" s="213" t="s">
        <v>146</v>
      </c>
    </row>
    <row r="164" spans="1:65" s="2" customFormat="1" ht="24.2" customHeight="1">
      <c r="A164" s="35"/>
      <c r="B164" s="36"/>
      <c r="C164" s="174" t="s">
        <v>96</v>
      </c>
      <c r="D164" s="174" t="s">
        <v>149</v>
      </c>
      <c r="E164" s="175" t="s">
        <v>235</v>
      </c>
      <c r="F164" s="176" t="s">
        <v>236</v>
      </c>
      <c r="G164" s="177" t="s">
        <v>152</v>
      </c>
      <c r="H164" s="178">
        <v>336.642</v>
      </c>
      <c r="I164" s="179"/>
      <c r="J164" s="180">
        <f>ROUND(I164*H164,2)</f>
        <v>0</v>
      </c>
      <c r="K164" s="176" t="s">
        <v>153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154</v>
      </c>
      <c r="AT164" s="185" t="s">
        <v>149</v>
      </c>
      <c r="AU164" s="185" t="s">
        <v>155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155</v>
      </c>
      <c r="BK164" s="186">
        <f>ROUND(I164*H164,2)</f>
        <v>0</v>
      </c>
      <c r="BL164" s="18" t="s">
        <v>154</v>
      </c>
      <c r="BM164" s="185" t="s">
        <v>237</v>
      </c>
    </row>
    <row r="165" spans="1:65" s="2" customFormat="1" ht="11.25">
      <c r="A165" s="35"/>
      <c r="B165" s="36"/>
      <c r="C165" s="37"/>
      <c r="D165" s="187" t="s">
        <v>157</v>
      </c>
      <c r="E165" s="37"/>
      <c r="F165" s="188" t="s">
        <v>238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157</v>
      </c>
      <c r="AU165" s="18" t="s">
        <v>155</v>
      </c>
    </row>
    <row r="166" spans="1:65" s="13" customFormat="1" ht="11.25">
      <c r="B166" s="192"/>
      <c r="C166" s="193"/>
      <c r="D166" s="194" t="s">
        <v>159</v>
      </c>
      <c r="E166" s="195" t="s">
        <v>19</v>
      </c>
      <c r="F166" s="196" t="s">
        <v>239</v>
      </c>
      <c r="G166" s="193"/>
      <c r="H166" s="195" t="s">
        <v>19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159</v>
      </c>
      <c r="AU166" s="202" t="s">
        <v>155</v>
      </c>
      <c r="AV166" s="13" t="s">
        <v>79</v>
      </c>
      <c r="AW166" s="13" t="s">
        <v>33</v>
      </c>
      <c r="AX166" s="13" t="s">
        <v>71</v>
      </c>
      <c r="AY166" s="202" t="s">
        <v>146</v>
      </c>
    </row>
    <row r="167" spans="1:65" s="14" customFormat="1" ht="11.25">
      <c r="B167" s="203"/>
      <c r="C167" s="204"/>
      <c r="D167" s="194" t="s">
        <v>159</v>
      </c>
      <c r="E167" s="205" t="s">
        <v>19</v>
      </c>
      <c r="F167" s="206" t="s">
        <v>240</v>
      </c>
      <c r="G167" s="204"/>
      <c r="H167" s="207">
        <v>28.949000000000002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159</v>
      </c>
      <c r="AU167" s="213" t="s">
        <v>155</v>
      </c>
      <c r="AV167" s="14" t="s">
        <v>155</v>
      </c>
      <c r="AW167" s="14" t="s">
        <v>33</v>
      </c>
      <c r="AX167" s="14" t="s">
        <v>71</v>
      </c>
      <c r="AY167" s="213" t="s">
        <v>146</v>
      </c>
    </row>
    <row r="168" spans="1:65" s="14" customFormat="1" ht="11.25">
      <c r="B168" s="203"/>
      <c r="C168" s="204"/>
      <c r="D168" s="194" t="s">
        <v>159</v>
      </c>
      <c r="E168" s="205" t="s">
        <v>19</v>
      </c>
      <c r="F168" s="206" t="s">
        <v>241</v>
      </c>
      <c r="G168" s="204"/>
      <c r="H168" s="207">
        <v>16.919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159</v>
      </c>
      <c r="AU168" s="213" t="s">
        <v>155</v>
      </c>
      <c r="AV168" s="14" t="s">
        <v>155</v>
      </c>
      <c r="AW168" s="14" t="s">
        <v>33</v>
      </c>
      <c r="AX168" s="14" t="s">
        <v>71</v>
      </c>
      <c r="AY168" s="213" t="s">
        <v>146</v>
      </c>
    </row>
    <row r="169" spans="1:65" s="14" customFormat="1" ht="11.25">
      <c r="B169" s="203"/>
      <c r="C169" s="204"/>
      <c r="D169" s="194" t="s">
        <v>159</v>
      </c>
      <c r="E169" s="205" t="s">
        <v>19</v>
      </c>
      <c r="F169" s="206" t="s">
        <v>242</v>
      </c>
      <c r="G169" s="204"/>
      <c r="H169" s="207">
        <v>50.774000000000001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159</v>
      </c>
      <c r="AU169" s="213" t="s">
        <v>155</v>
      </c>
      <c r="AV169" s="14" t="s">
        <v>155</v>
      </c>
      <c r="AW169" s="14" t="s">
        <v>33</v>
      </c>
      <c r="AX169" s="14" t="s">
        <v>71</v>
      </c>
      <c r="AY169" s="213" t="s">
        <v>146</v>
      </c>
    </row>
    <row r="170" spans="1:65" s="13" customFormat="1" ht="11.25">
      <c r="B170" s="192"/>
      <c r="C170" s="193"/>
      <c r="D170" s="194" t="s">
        <v>159</v>
      </c>
      <c r="E170" s="195" t="s">
        <v>19</v>
      </c>
      <c r="F170" s="196" t="s">
        <v>243</v>
      </c>
      <c r="G170" s="193"/>
      <c r="H170" s="195" t="s">
        <v>19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159</v>
      </c>
      <c r="AU170" s="202" t="s">
        <v>155</v>
      </c>
      <c r="AV170" s="13" t="s">
        <v>79</v>
      </c>
      <c r="AW170" s="13" t="s">
        <v>33</v>
      </c>
      <c r="AX170" s="13" t="s">
        <v>71</v>
      </c>
      <c r="AY170" s="202" t="s">
        <v>146</v>
      </c>
    </row>
    <row r="171" spans="1:65" s="14" customFormat="1" ht="11.25">
      <c r="B171" s="203"/>
      <c r="C171" s="204"/>
      <c r="D171" s="194" t="s">
        <v>159</v>
      </c>
      <c r="E171" s="205" t="s">
        <v>19</v>
      </c>
      <c r="F171" s="206" t="s">
        <v>244</v>
      </c>
      <c r="G171" s="204"/>
      <c r="H171" s="207">
        <v>240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159</v>
      </c>
      <c r="AU171" s="213" t="s">
        <v>155</v>
      </c>
      <c r="AV171" s="14" t="s">
        <v>155</v>
      </c>
      <c r="AW171" s="14" t="s">
        <v>33</v>
      </c>
      <c r="AX171" s="14" t="s">
        <v>71</v>
      </c>
      <c r="AY171" s="213" t="s">
        <v>146</v>
      </c>
    </row>
    <row r="172" spans="1:65" s="15" customFormat="1" ht="11.25">
      <c r="B172" s="214"/>
      <c r="C172" s="215"/>
      <c r="D172" s="194" t="s">
        <v>159</v>
      </c>
      <c r="E172" s="216" t="s">
        <v>19</v>
      </c>
      <c r="F172" s="217" t="s">
        <v>164</v>
      </c>
      <c r="G172" s="215"/>
      <c r="H172" s="218">
        <v>336.642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159</v>
      </c>
      <c r="AU172" s="224" t="s">
        <v>155</v>
      </c>
      <c r="AV172" s="15" t="s">
        <v>154</v>
      </c>
      <c r="AW172" s="15" t="s">
        <v>33</v>
      </c>
      <c r="AX172" s="15" t="s">
        <v>79</v>
      </c>
      <c r="AY172" s="224" t="s">
        <v>146</v>
      </c>
    </row>
    <row r="173" spans="1:65" s="2" customFormat="1" ht="21.75" customHeight="1">
      <c r="A173" s="35"/>
      <c r="B173" s="36"/>
      <c r="C173" s="174" t="s">
        <v>99</v>
      </c>
      <c r="D173" s="174" t="s">
        <v>149</v>
      </c>
      <c r="E173" s="175" t="s">
        <v>245</v>
      </c>
      <c r="F173" s="176" t="s">
        <v>246</v>
      </c>
      <c r="G173" s="177" t="s">
        <v>152</v>
      </c>
      <c r="H173" s="178">
        <v>189.86199999999999</v>
      </c>
      <c r="I173" s="179"/>
      <c r="J173" s="180">
        <f>ROUND(I173*H173,2)</f>
        <v>0</v>
      </c>
      <c r="K173" s="176" t="s">
        <v>153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154</v>
      </c>
      <c r="AT173" s="185" t="s">
        <v>149</v>
      </c>
      <c r="AU173" s="185" t="s">
        <v>155</v>
      </c>
      <c r="AY173" s="18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155</v>
      </c>
      <c r="BK173" s="186">
        <f>ROUND(I173*H173,2)</f>
        <v>0</v>
      </c>
      <c r="BL173" s="18" t="s">
        <v>154</v>
      </c>
      <c r="BM173" s="185" t="s">
        <v>247</v>
      </c>
    </row>
    <row r="174" spans="1:65" s="2" customFormat="1" ht="11.25">
      <c r="A174" s="35"/>
      <c r="B174" s="36"/>
      <c r="C174" s="37"/>
      <c r="D174" s="187" t="s">
        <v>157</v>
      </c>
      <c r="E174" s="37"/>
      <c r="F174" s="188" t="s">
        <v>248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157</v>
      </c>
      <c r="AU174" s="18" t="s">
        <v>155</v>
      </c>
    </row>
    <row r="175" spans="1:65" s="14" customFormat="1" ht="11.25">
      <c r="B175" s="203"/>
      <c r="C175" s="204"/>
      <c r="D175" s="194" t="s">
        <v>159</v>
      </c>
      <c r="E175" s="205" t="s">
        <v>19</v>
      </c>
      <c r="F175" s="206" t="s">
        <v>180</v>
      </c>
      <c r="G175" s="204"/>
      <c r="H175" s="207">
        <v>21.712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159</v>
      </c>
      <c r="AU175" s="213" t="s">
        <v>155</v>
      </c>
      <c r="AV175" s="14" t="s">
        <v>155</v>
      </c>
      <c r="AW175" s="14" t="s">
        <v>33</v>
      </c>
      <c r="AX175" s="14" t="s">
        <v>71</v>
      </c>
      <c r="AY175" s="213" t="s">
        <v>146</v>
      </c>
    </row>
    <row r="176" spans="1:65" s="14" customFormat="1" ht="11.25">
      <c r="B176" s="203"/>
      <c r="C176" s="204"/>
      <c r="D176" s="194" t="s">
        <v>159</v>
      </c>
      <c r="E176" s="205" t="s">
        <v>19</v>
      </c>
      <c r="F176" s="206" t="s">
        <v>215</v>
      </c>
      <c r="G176" s="204"/>
      <c r="H176" s="207">
        <v>129.96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159</v>
      </c>
      <c r="AU176" s="213" t="s">
        <v>155</v>
      </c>
      <c r="AV176" s="14" t="s">
        <v>155</v>
      </c>
      <c r="AW176" s="14" t="s">
        <v>33</v>
      </c>
      <c r="AX176" s="14" t="s">
        <v>71</v>
      </c>
      <c r="AY176" s="213" t="s">
        <v>146</v>
      </c>
    </row>
    <row r="177" spans="1:65" s="14" customFormat="1" ht="11.25">
      <c r="B177" s="203"/>
      <c r="C177" s="204"/>
      <c r="D177" s="194" t="s">
        <v>159</v>
      </c>
      <c r="E177" s="205" t="s">
        <v>19</v>
      </c>
      <c r="F177" s="206" t="s">
        <v>162</v>
      </c>
      <c r="G177" s="204"/>
      <c r="H177" s="207">
        <v>3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159</v>
      </c>
      <c r="AU177" s="213" t="s">
        <v>155</v>
      </c>
      <c r="AV177" s="14" t="s">
        <v>155</v>
      </c>
      <c r="AW177" s="14" t="s">
        <v>33</v>
      </c>
      <c r="AX177" s="14" t="s">
        <v>71</v>
      </c>
      <c r="AY177" s="213" t="s">
        <v>146</v>
      </c>
    </row>
    <row r="178" spans="1:65" s="14" customFormat="1" ht="11.25">
      <c r="B178" s="203"/>
      <c r="C178" s="204"/>
      <c r="D178" s="194" t="s">
        <v>159</v>
      </c>
      <c r="E178" s="205" t="s">
        <v>19</v>
      </c>
      <c r="F178" s="206" t="s">
        <v>221</v>
      </c>
      <c r="G178" s="204"/>
      <c r="H178" s="207">
        <v>35.19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159</v>
      </c>
      <c r="AU178" s="213" t="s">
        <v>155</v>
      </c>
      <c r="AV178" s="14" t="s">
        <v>155</v>
      </c>
      <c r="AW178" s="14" t="s">
        <v>33</v>
      </c>
      <c r="AX178" s="14" t="s">
        <v>71</v>
      </c>
      <c r="AY178" s="213" t="s">
        <v>146</v>
      </c>
    </row>
    <row r="179" spans="1:65" s="15" customFormat="1" ht="11.25">
      <c r="B179" s="214"/>
      <c r="C179" s="215"/>
      <c r="D179" s="194" t="s">
        <v>159</v>
      </c>
      <c r="E179" s="216" t="s">
        <v>19</v>
      </c>
      <c r="F179" s="217" t="s">
        <v>164</v>
      </c>
      <c r="G179" s="215"/>
      <c r="H179" s="218">
        <v>189.86199999999999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159</v>
      </c>
      <c r="AU179" s="224" t="s">
        <v>155</v>
      </c>
      <c r="AV179" s="15" t="s">
        <v>154</v>
      </c>
      <c r="AW179" s="15" t="s">
        <v>33</v>
      </c>
      <c r="AX179" s="15" t="s">
        <v>79</v>
      </c>
      <c r="AY179" s="224" t="s">
        <v>146</v>
      </c>
    </row>
    <row r="180" spans="1:65" s="2" customFormat="1" ht="21.75" customHeight="1">
      <c r="A180" s="35"/>
      <c r="B180" s="36"/>
      <c r="C180" s="174" t="s">
        <v>8</v>
      </c>
      <c r="D180" s="174" t="s">
        <v>149</v>
      </c>
      <c r="E180" s="175" t="s">
        <v>249</v>
      </c>
      <c r="F180" s="176" t="s">
        <v>250</v>
      </c>
      <c r="G180" s="177" t="s">
        <v>152</v>
      </c>
      <c r="H180" s="178">
        <v>24.712</v>
      </c>
      <c r="I180" s="179"/>
      <c r="J180" s="180">
        <f>ROUND(I180*H180,2)</f>
        <v>0</v>
      </c>
      <c r="K180" s="176" t="s">
        <v>153</v>
      </c>
      <c r="L180" s="40"/>
      <c r="M180" s="181" t="s">
        <v>19</v>
      </c>
      <c r="N180" s="182" t="s">
        <v>43</v>
      </c>
      <c r="O180" s="65"/>
      <c r="P180" s="183">
        <f>O180*H180</f>
        <v>0</v>
      </c>
      <c r="Q180" s="183">
        <v>0.105</v>
      </c>
      <c r="R180" s="183">
        <f>Q180*H180</f>
        <v>2.59476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154</v>
      </c>
      <c r="AT180" s="185" t="s">
        <v>149</v>
      </c>
      <c r="AU180" s="185" t="s">
        <v>155</v>
      </c>
      <c r="AY180" s="18" t="s">
        <v>146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155</v>
      </c>
      <c r="BK180" s="186">
        <f>ROUND(I180*H180,2)</f>
        <v>0</v>
      </c>
      <c r="BL180" s="18" t="s">
        <v>154</v>
      </c>
      <c r="BM180" s="185" t="s">
        <v>251</v>
      </c>
    </row>
    <row r="181" spans="1:65" s="2" customFormat="1" ht="11.25">
      <c r="A181" s="35"/>
      <c r="B181" s="36"/>
      <c r="C181" s="37"/>
      <c r="D181" s="187" t="s">
        <v>157</v>
      </c>
      <c r="E181" s="37"/>
      <c r="F181" s="188" t="s">
        <v>252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157</v>
      </c>
      <c r="AU181" s="18" t="s">
        <v>155</v>
      </c>
    </row>
    <row r="182" spans="1:65" s="13" customFormat="1" ht="11.25">
      <c r="B182" s="192"/>
      <c r="C182" s="193"/>
      <c r="D182" s="194" t="s">
        <v>159</v>
      </c>
      <c r="E182" s="195" t="s">
        <v>19</v>
      </c>
      <c r="F182" s="196" t="s">
        <v>253</v>
      </c>
      <c r="G182" s="193"/>
      <c r="H182" s="195" t="s">
        <v>19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159</v>
      </c>
      <c r="AU182" s="202" t="s">
        <v>155</v>
      </c>
      <c r="AV182" s="13" t="s">
        <v>79</v>
      </c>
      <c r="AW182" s="13" t="s">
        <v>33</v>
      </c>
      <c r="AX182" s="13" t="s">
        <v>71</v>
      </c>
      <c r="AY182" s="202" t="s">
        <v>146</v>
      </c>
    </row>
    <row r="183" spans="1:65" s="14" customFormat="1" ht="11.25">
      <c r="B183" s="203"/>
      <c r="C183" s="204"/>
      <c r="D183" s="194" t="s">
        <v>159</v>
      </c>
      <c r="E183" s="205" t="s">
        <v>19</v>
      </c>
      <c r="F183" s="206" t="s">
        <v>180</v>
      </c>
      <c r="G183" s="204"/>
      <c r="H183" s="207">
        <v>21.712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159</v>
      </c>
      <c r="AU183" s="213" t="s">
        <v>155</v>
      </c>
      <c r="AV183" s="14" t="s">
        <v>155</v>
      </c>
      <c r="AW183" s="14" t="s">
        <v>33</v>
      </c>
      <c r="AX183" s="14" t="s">
        <v>71</v>
      </c>
      <c r="AY183" s="213" t="s">
        <v>146</v>
      </c>
    </row>
    <row r="184" spans="1:65" s="14" customFormat="1" ht="11.25">
      <c r="B184" s="203"/>
      <c r="C184" s="204"/>
      <c r="D184" s="194" t="s">
        <v>159</v>
      </c>
      <c r="E184" s="205" t="s">
        <v>19</v>
      </c>
      <c r="F184" s="206" t="s">
        <v>162</v>
      </c>
      <c r="G184" s="204"/>
      <c r="H184" s="207">
        <v>3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159</v>
      </c>
      <c r="AU184" s="213" t="s">
        <v>155</v>
      </c>
      <c r="AV184" s="14" t="s">
        <v>155</v>
      </c>
      <c r="AW184" s="14" t="s">
        <v>33</v>
      </c>
      <c r="AX184" s="14" t="s">
        <v>71</v>
      </c>
      <c r="AY184" s="213" t="s">
        <v>146</v>
      </c>
    </row>
    <row r="185" spans="1:65" s="15" customFormat="1" ht="11.25">
      <c r="B185" s="214"/>
      <c r="C185" s="215"/>
      <c r="D185" s="194" t="s">
        <v>159</v>
      </c>
      <c r="E185" s="216" t="s">
        <v>19</v>
      </c>
      <c r="F185" s="217" t="s">
        <v>164</v>
      </c>
      <c r="G185" s="215"/>
      <c r="H185" s="218">
        <v>24.712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159</v>
      </c>
      <c r="AU185" s="224" t="s">
        <v>155</v>
      </c>
      <c r="AV185" s="15" t="s">
        <v>154</v>
      </c>
      <c r="AW185" s="15" t="s">
        <v>33</v>
      </c>
      <c r="AX185" s="15" t="s">
        <v>79</v>
      </c>
      <c r="AY185" s="224" t="s">
        <v>146</v>
      </c>
    </row>
    <row r="186" spans="1:65" s="2" customFormat="1" ht="24.2" customHeight="1">
      <c r="A186" s="35"/>
      <c r="B186" s="36"/>
      <c r="C186" s="174" t="s">
        <v>254</v>
      </c>
      <c r="D186" s="174" t="s">
        <v>149</v>
      </c>
      <c r="E186" s="175" t="s">
        <v>255</v>
      </c>
      <c r="F186" s="176" t="s">
        <v>256</v>
      </c>
      <c r="G186" s="177" t="s">
        <v>231</v>
      </c>
      <c r="H186" s="178">
        <v>9</v>
      </c>
      <c r="I186" s="179"/>
      <c r="J186" s="180">
        <f>ROUND(I186*H186,2)</f>
        <v>0</v>
      </c>
      <c r="K186" s="176" t="s">
        <v>153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1.7770000000000001E-2</v>
      </c>
      <c r="R186" s="183">
        <f>Q186*H186</f>
        <v>0.15993000000000002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154</v>
      </c>
      <c r="AT186" s="185" t="s">
        <v>149</v>
      </c>
      <c r="AU186" s="185" t="s">
        <v>155</v>
      </c>
      <c r="AY186" s="18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155</v>
      </c>
      <c r="BK186" s="186">
        <f>ROUND(I186*H186,2)</f>
        <v>0</v>
      </c>
      <c r="BL186" s="18" t="s">
        <v>154</v>
      </c>
      <c r="BM186" s="185" t="s">
        <v>257</v>
      </c>
    </row>
    <row r="187" spans="1:65" s="2" customFormat="1" ht="11.25">
      <c r="A187" s="35"/>
      <c r="B187" s="36"/>
      <c r="C187" s="37"/>
      <c r="D187" s="187" t="s">
        <v>157</v>
      </c>
      <c r="E187" s="37"/>
      <c r="F187" s="188" t="s">
        <v>258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157</v>
      </c>
      <c r="AU187" s="18" t="s">
        <v>155</v>
      </c>
    </row>
    <row r="188" spans="1:65" s="13" customFormat="1" ht="11.25">
      <c r="B188" s="192"/>
      <c r="C188" s="193"/>
      <c r="D188" s="194" t="s">
        <v>159</v>
      </c>
      <c r="E188" s="195" t="s">
        <v>19</v>
      </c>
      <c r="F188" s="196" t="s">
        <v>259</v>
      </c>
      <c r="G188" s="193"/>
      <c r="H188" s="195" t="s">
        <v>19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159</v>
      </c>
      <c r="AU188" s="202" t="s">
        <v>155</v>
      </c>
      <c r="AV188" s="13" t="s">
        <v>79</v>
      </c>
      <c r="AW188" s="13" t="s">
        <v>33</v>
      </c>
      <c r="AX188" s="13" t="s">
        <v>71</v>
      </c>
      <c r="AY188" s="202" t="s">
        <v>146</v>
      </c>
    </row>
    <row r="189" spans="1:65" s="14" customFormat="1" ht="11.25">
      <c r="B189" s="203"/>
      <c r="C189" s="204"/>
      <c r="D189" s="194" t="s">
        <v>159</v>
      </c>
      <c r="E189" s="205" t="s">
        <v>19</v>
      </c>
      <c r="F189" s="206" t="s">
        <v>209</v>
      </c>
      <c r="G189" s="204"/>
      <c r="H189" s="207">
        <v>9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159</v>
      </c>
      <c r="AU189" s="213" t="s">
        <v>155</v>
      </c>
      <c r="AV189" s="14" t="s">
        <v>155</v>
      </c>
      <c r="AW189" s="14" t="s">
        <v>33</v>
      </c>
      <c r="AX189" s="14" t="s">
        <v>71</v>
      </c>
      <c r="AY189" s="213" t="s">
        <v>146</v>
      </c>
    </row>
    <row r="190" spans="1:65" s="15" customFormat="1" ht="11.25">
      <c r="B190" s="214"/>
      <c r="C190" s="215"/>
      <c r="D190" s="194" t="s">
        <v>159</v>
      </c>
      <c r="E190" s="216" t="s">
        <v>19</v>
      </c>
      <c r="F190" s="217" t="s">
        <v>164</v>
      </c>
      <c r="G190" s="215"/>
      <c r="H190" s="218">
        <v>9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159</v>
      </c>
      <c r="AU190" s="224" t="s">
        <v>155</v>
      </c>
      <c r="AV190" s="15" t="s">
        <v>154</v>
      </c>
      <c r="AW190" s="15" t="s">
        <v>33</v>
      </c>
      <c r="AX190" s="15" t="s">
        <v>79</v>
      </c>
      <c r="AY190" s="224" t="s">
        <v>146</v>
      </c>
    </row>
    <row r="191" spans="1:65" s="2" customFormat="1" ht="16.5" customHeight="1">
      <c r="A191" s="35"/>
      <c r="B191" s="36"/>
      <c r="C191" s="225" t="s">
        <v>260</v>
      </c>
      <c r="D191" s="225" t="s">
        <v>261</v>
      </c>
      <c r="E191" s="226" t="s">
        <v>262</v>
      </c>
      <c r="F191" s="227" t="s">
        <v>263</v>
      </c>
      <c r="G191" s="228" t="s">
        <v>231</v>
      </c>
      <c r="H191" s="229">
        <v>9</v>
      </c>
      <c r="I191" s="230"/>
      <c r="J191" s="231">
        <f>ROUND(I191*H191,2)</f>
        <v>0</v>
      </c>
      <c r="K191" s="227" t="s">
        <v>153</v>
      </c>
      <c r="L191" s="232"/>
      <c r="M191" s="233" t="s">
        <v>19</v>
      </c>
      <c r="N191" s="234" t="s">
        <v>43</v>
      </c>
      <c r="O191" s="65"/>
      <c r="P191" s="183">
        <f>O191*H191</f>
        <v>0</v>
      </c>
      <c r="Q191" s="183">
        <v>1.201E-2</v>
      </c>
      <c r="R191" s="183">
        <f>Q191*H191</f>
        <v>0.10808999999999999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203</v>
      </c>
      <c r="AT191" s="185" t="s">
        <v>261</v>
      </c>
      <c r="AU191" s="185" t="s">
        <v>155</v>
      </c>
      <c r="AY191" s="18" t="s">
        <v>146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155</v>
      </c>
      <c r="BK191" s="186">
        <f>ROUND(I191*H191,2)</f>
        <v>0</v>
      </c>
      <c r="BL191" s="18" t="s">
        <v>154</v>
      </c>
      <c r="BM191" s="185" t="s">
        <v>264</v>
      </c>
    </row>
    <row r="192" spans="1:65" s="12" customFormat="1" ht="22.9" customHeight="1">
      <c r="B192" s="158"/>
      <c r="C192" s="159"/>
      <c r="D192" s="160" t="s">
        <v>70</v>
      </c>
      <c r="E192" s="172" t="s">
        <v>209</v>
      </c>
      <c r="F192" s="172" t="s">
        <v>265</v>
      </c>
      <c r="G192" s="159"/>
      <c r="H192" s="159"/>
      <c r="I192" s="162"/>
      <c r="J192" s="173">
        <f>BK192</f>
        <v>0</v>
      </c>
      <c r="K192" s="159"/>
      <c r="L192" s="164"/>
      <c r="M192" s="165"/>
      <c r="N192" s="166"/>
      <c r="O192" s="166"/>
      <c r="P192" s="167">
        <f>SUM(P193:P245)</f>
        <v>0</v>
      </c>
      <c r="Q192" s="166"/>
      <c r="R192" s="167">
        <f>SUM(R193:R245)</f>
        <v>2.2769909999999997E-2</v>
      </c>
      <c r="S192" s="166"/>
      <c r="T192" s="168">
        <f>SUM(T193:T245)</f>
        <v>25.485841999999998</v>
      </c>
      <c r="AR192" s="169" t="s">
        <v>79</v>
      </c>
      <c r="AT192" s="170" t="s">
        <v>70</v>
      </c>
      <c r="AU192" s="170" t="s">
        <v>79</v>
      </c>
      <c r="AY192" s="169" t="s">
        <v>146</v>
      </c>
      <c r="BK192" s="171">
        <f>SUM(BK193:BK245)</f>
        <v>0</v>
      </c>
    </row>
    <row r="193" spans="1:65" s="2" customFormat="1" ht="24.2" customHeight="1">
      <c r="A193" s="35"/>
      <c r="B193" s="36"/>
      <c r="C193" s="174" t="s">
        <v>266</v>
      </c>
      <c r="D193" s="174" t="s">
        <v>149</v>
      </c>
      <c r="E193" s="175" t="s">
        <v>267</v>
      </c>
      <c r="F193" s="176" t="s">
        <v>268</v>
      </c>
      <c r="G193" s="177" t="s">
        <v>152</v>
      </c>
      <c r="H193" s="178">
        <v>71.570999999999998</v>
      </c>
      <c r="I193" s="179"/>
      <c r="J193" s="180">
        <f>ROUND(I193*H193,2)</f>
        <v>0</v>
      </c>
      <c r="K193" s="176" t="s">
        <v>153</v>
      </c>
      <c r="L193" s="40"/>
      <c r="M193" s="181" t="s">
        <v>19</v>
      </c>
      <c r="N193" s="182" t="s">
        <v>43</v>
      </c>
      <c r="O193" s="65"/>
      <c r="P193" s="183">
        <f>O193*H193</f>
        <v>0</v>
      </c>
      <c r="Q193" s="183">
        <v>1.2999999999999999E-4</v>
      </c>
      <c r="R193" s="183">
        <f>Q193*H193</f>
        <v>9.3042299999999984E-3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154</v>
      </c>
      <c r="AT193" s="185" t="s">
        <v>149</v>
      </c>
      <c r="AU193" s="185" t="s">
        <v>155</v>
      </c>
      <c r="AY193" s="18" t="s">
        <v>146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155</v>
      </c>
      <c r="BK193" s="186">
        <f>ROUND(I193*H193,2)</f>
        <v>0</v>
      </c>
      <c r="BL193" s="18" t="s">
        <v>154</v>
      </c>
      <c r="BM193" s="185" t="s">
        <v>269</v>
      </c>
    </row>
    <row r="194" spans="1:65" s="2" customFormat="1" ht="11.25">
      <c r="A194" s="35"/>
      <c r="B194" s="36"/>
      <c r="C194" s="37"/>
      <c r="D194" s="187" t="s">
        <v>157</v>
      </c>
      <c r="E194" s="37"/>
      <c r="F194" s="188" t="s">
        <v>270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157</v>
      </c>
      <c r="AU194" s="18" t="s">
        <v>155</v>
      </c>
    </row>
    <row r="195" spans="1:65" s="14" customFormat="1" ht="11.25">
      <c r="B195" s="203"/>
      <c r="C195" s="204"/>
      <c r="D195" s="194" t="s">
        <v>159</v>
      </c>
      <c r="E195" s="205" t="s">
        <v>19</v>
      </c>
      <c r="F195" s="206" t="s">
        <v>180</v>
      </c>
      <c r="G195" s="204"/>
      <c r="H195" s="207">
        <v>21.712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159</v>
      </c>
      <c r="AU195" s="213" t="s">
        <v>155</v>
      </c>
      <c r="AV195" s="14" t="s">
        <v>155</v>
      </c>
      <c r="AW195" s="14" t="s">
        <v>33</v>
      </c>
      <c r="AX195" s="14" t="s">
        <v>71</v>
      </c>
      <c r="AY195" s="213" t="s">
        <v>146</v>
      </c>
    </row>
    <row r="196" spans="1:65" s="14" customFormat="1" ht="11.25">
      <c r="B196" s="203"/>
      <c r="C196" s="204"/>
      <c r="D196" s="194" t="s">
        <v>159</v>
      </c>
      <c r="E196" s="205" t="s">
        <v>19</v>
      </c>
      <c r="F196" s="206" t="s">
        <v>271</v>
      </c>
      <c r="G196" s="204"/>
      <c r="H196" s="207">
        <v>25.379000000000001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159</v>
      </c>
      <c r="AU196" s="213" t="s">
        <v>155</v>
      </c>
      <c r="AV196" s="14" t="s">
        <v>155</v>
      </c>
      <c r="AW196" s="14" t="s">
        <v>33</v>
      </c>
      <c r="AX196" s="14" t="s">
        <v>71</v>
      </c>
      <c r="AY196" s="213" t="s">
        <v>146</v>
      </c>
    </row>
    <row r="197" spans="1:65" s="14" customFormat="1" ht="11.25">
      <c r="B197" s="203"/>
      <c r="C197" s="204"/>
      <c r="D197" s="194" t="s">
        <v>159</v>
      </c>
      <c r="E197" s="205" t="s">
        <v>19</v>
      </c>
      <c r="F197" s="206" t="s">
        <v>272</v>
      </c>
      <c r="G197" s="204"/>
      <c r="H197" s="207">
        <v>24.48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159</v>
      </c>
      <c r="AU197" s="213" t="s">
        <v>155</v>
      </c>
      <c r="AV197" s="14" t="s">
        <v>155</v>
      </c>
      <c r="AW197" s="14" t="s">
        <v>33</v>
      </c>
      <c r="AX197" s="14" t="s">
        <v>71</v>
      </c>
      <c r="AY197" s="213" t="s">
        <v>146</v>
      </c>
    </row>
    <row r="198" spans="1:65" s="15" customFormat="1" ht="11.25">
      <c r="B198" s="214"/>
      <c r="C198" s="215"/>
      <c r="D198" s="194" t="s">
        <v>159</v>
      </c>
      <c r="E198" s="216" t="s">
        <v>19</v>
      </c>
      <c r="F198" s="217" t="s">
        <v>164</v>
      </c>
      <c r="G198" s="215"/>
      <c r="H198" s="218">
        <v>71.570999999999998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159</v>
      </c>
      <c r="AU198" s="224" t="s">
        <v>155</v>
      </c>
      <c r="AV198" s="15" t="s">
        <v>154</v>
      </c>
      <c r="AW198" s="15" t="s">
        <v>33</v>
      </c>
      <c r="AX198" s="15" t="s">
        <v>79</v>
      </c>
      <c r="AY198" s="224" t="s">
        <v>146</v>
      </c>
    </row>
    <row r="199" spans="1:65" s="2" customFormat="1" ht="24.2" customHeight="1">
      <c r="A199" s="35"/>
      <c r="B199" s="36"/>
      <c r="C199" s="174" t="s">
        <v>273</v>
      </c>
      <c r="D199" s="174" t="s">
        <v>149</v>
      </c>
      <c r="E199" s="175" t="s">
        <v>274</v>
      </c>
      <c r="F199" s="176" t="s">
        <v>275</v>
      </c>
      <c r="G199" s="177" t="s">
        <v>152</v>
      </c>
      <c r="H199" s="178">
        <v>336.642</v>
      </c>
      <c r="I199" s="179"/>
      <c r="J199" s="180">
        <f>ROUND(I199*H199,2)</f>
        <v>0</v>
      </c>
      <c r="K199" s="176" t="s">
        <v>153</v>
      </c>
      <c r="L199" s="40"/>
      <c r="M199" s="181" t="s">
        <v>19</v>
      </c>
      <c r="N199" s="182" t="s">
        <v>43</v>
      </c>
      <c r="O199" s="65"/>
      <c r="P199" s="183">
        <f>O199*H199</f>
        <v>0</v>
      </c>
      <c r="Q199" s="183">
        <v>4.0000000000000003E-5</v>
      </c>
      <c r="R199" s="183">
        <f>Q199*H199</f>
        <v>1.3465680000000001E-2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154</v>
      </c>
      <c r="AT199" s="185" t="s">
        <v>149</v>
      </c>
      <c r="AU199" s="185" t="s">
        <v>155</v>
      </c>
      <c r="AY199" s="18" t="s">
        <v>146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155</v>
      </c>
      <c r="BK199" s="186">
        <f>ROUND(I199*H199,2)</f>
        <v>0</v>
      </c>
      <c r="BL199" s="18" t="s">
        <v>154</v>
      </c>
      <c r="BM199" s="185" t="s">
        <v>276</v>
      </c>
    </row>
    <row r="200" spans="1:65" s="2" customFormat="1" ht="11.25">
      <c r="A200" s="35"/>
      <c r="B200" s="36"/>
      <c r="C200" s="37"/>
      <c r="D200" s="187" t="s">
        <v>157</v>
      </c>
      <c r="E200" s="37"/>
      <c r="F200" s="188" t="s">
        <v>277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157</v>
      </c>
      <c r="AU200" s="18" t="s">
        <v>155</v>
      </c>
    </row>
    <row r="201" spans="1:65" s="14" customFormat="1" ht="11.25">
      <c r="B201" s="203"/>
      <c r="C201" s="204"/>
      <c r="D201" s="194" t="s">
        <v>159</v>
      </c>
      <c r="E201" s="205" t="s">
        <v>19</v>
      </c>
      <c r="F201" s="206" t="s">
        <v>240</v>
      </c>
      <c r="G201" s="204"/>
      <c r="H201" s="207">
        <v>28.949000000000002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159</v>
      </c>
      <c r="AU201" s="213" t="s">
        <v>155</v>
      </c>
      <c r="AV201" s="14" t="s">
        <v>155</v>
      </c>
      <c r="AW201" s="14" t="s">
        <v>33</v>
      </c>
      <c r="AX201" s="14" t="s">
        <v>71</v>
      </c>
      <c r="AY201" s="213" t="s">
        <v>146</v>
      </c>
    </row>
    <row r="202" spans="1:65" s="14" customFormat="1" ht="11.25">
      <c r="B202" s="203"/>
      <c r="C202" s="204"/>
      <c r="D202" s="194" t="s">
        <v>159</v>
      </c>
      <c r="E202" s="205" t="s">
        <v>19</v>
      </c>
      <c r="F202" s="206" t="s">
        <v>241</v>
      </c>
      <c r="G202" s="204"/>
      <c r="H202" s="207">
        <v>16.919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159</v>
      </c>
      <c r="AU202" s="213" t="s">
        <v>155</v>
      </c>
      <c r="AV202" s="14" t="s">
        <v>155</v>
      </c>
      <c r="AW202" s="14" t="s">
        <v>33</v>
      </c>
      <c r="AX202" s="14" t="s">
        <v>71</v>
      </c>
      <c r="AY202" s="213" t="s">
        <v>146</v>
      </c>
    </row>
    <row r="203" spans="1:65" s="14" customFormat="1" ht="11.25">
      <c r="B203" s="203"/>
      <c r="C203" s="204"/>
      <c r="D203" s="194" t="s">
        <v>159</v>
      </c>
      <c r="E203" s="205" t="s">
        <v>19</v>
      </c>
      <c r="F203" s="206" t="s">
        <v>242</v>
      </c>
      <c r="G203" s="204"/>
      <c r="H203" s="207">
        <v>50.774000000000001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159</v>
      </c>
      <c r="AU203" s="213" t="s">
        <v>155</v>
      </c>
      <c r="AV203" s="14" t="s">
        <v>155</v>
      </c>
      <c r="AW203" s="14" t="s">
        <v>33</v>
      </c>
      <c r="AX203" s="14" t="s">
        <v>71</v>
      </c>
      <c r="AY203" s="213" t="s">
        <v>146</v>
      </c>
    </row>
    <row r="204" spans="1:65" s="13" customFormat="1" ht="11.25">
      <c r="B204" s="192"/>
      <c r="C204" s="193"/>
      <c r="D204" s="194" t="s">
        <v>159</v>
      </c>
      <c r="E204" s="195" t="s">
        <v>19</v>
      </c>
      <c r="F204" s="196" t="s">
        <v>243</v>
      </c>
      <c r="G204" s="193"/>
      <c r="H204" s="195" t="s">
        <v>19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159</v>
      </c>
      <c r="AU204" s="202" t="s">
        <v>155</v>
      </c>
      <c r="AV204" s="13" t="s">
        <v>79</v>
      </c>
      <c r="AW204" s="13" t="s">
        <v>33</v>
      </c>
      <c r="AX204" s="13" t="s">
        <v>71</v>
      </c>
      <c r="AY204" s="202" t="s">
        <v>146</v>
      </c>
    </row>
    <row r="205" spans="1:65" s="14" customFormat="1" ht="11.25">
      <c r="B205" s="203"/>
      <c r="C205" s="204"/>
      <c r="D205" s="194" t="s">
        <v>159</v>
      </c>
      <c r="E205" s="205" t="s">
        <v>19</v>
      </c>
      <c r="F205" s="206" t="s">
        <v>244</v>
      </c>
      <c r="G205" s="204"/>
      <c r="H205" s="207">
        <v>240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159</v>
      </c>
      <c r="AU205" s="213" t="s">
        <v>155</v>
      </c>
      <c r="AV205" s="14" t="s">
        <v>155</v>
      </c>
      <c r="AW205" s="14" t="s">
        <v>33</v>
      </c>
      <c r="AX205" s="14" t="s">
        <v>71</v>
      </c>
      <c r="AY205" s="213" t="s">
        <v>146</v>
      </c>
    </row>
    <row r="206" spans="1:65" s="15" customFormat="1" ht="11.25">
      <c r="B206" s="214"/>
      <c r="C206" s="215"/>
      <c r="D206" s="194" t="s">
        <v>159</v>
      </c>
      <c r="E206" s="216" t="s">
        <v>19</v>
      </c>
      <c r="F206" s="217" t="s">
        <v>164</v>
      </c>
      <c r="G206" s="215"/>
      <c r="H206" s="218">
        <v>336.642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159</v>
      </c>
      <c r="AU206" s="224" t="s">
        <v>155</v>
      </c>
      <c r="AV206" s="15" t="s">
        <v>154</v>
      </c>
      <c r="AW206" s="15" t="s">
        <v>33</v>
      </c>
      <c r="AX206" s="15" t="s">
        <v>79</v>
      </c>
      <c r="AY206" s="224" t="s">
        <v>146</v>
      </c>
    </row>
    <row r="207" spans="1:65" s="2" customFormat="1" ht="24.2" customHeight="1">
      <c r="A207" s="35"/>
      <c r="B207" s="36"/>
      <c r="C207" s="174" t="s">
        <v>104</v>
      </c>
      <c r="D207" s="174" t="s">
        <v>149</v>
      </c>
      <c r="E207" s="175" t="s">
        <v>278</v>
      </c>
      <c r="F207" s="176" t="s">
        <v>279</v>
      </c>
      <c r="G207" s="177" t="s">
        <v>152</v>
      </c>
      <c r="H207" s="178">
        <v>80.201999999999998</v>
      </c>
      <c r="I207" s="179"/>
      <c r="J207" s="180">
        <f>ROUND(I207*H207,2)</f>
        <v>0</v>
      </c>
      <c r="K207" s="176" t="s">
        <v>153</v>
      </c>
      <c r="L207" s="40"/>
      <c r="M207" s="181" t="s">
        <v>19</v>
      </c>
      <c r="N207" s="182" t="s">
        <v>43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0.13100000000000001</v>
      </c>
      <c r="T207" s="184">
        <f>S207*H207</f>
        <v>10.506462000000001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154</v>
      </c>
      <c r="AT207" s="185" t="s">
        <v>149</v>
      </c>
      <c r="AU207" s="185" t="s">
        <v>155</v>
      </c>
      <c r="AY207" s="18" t="s">
        <v>146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155</v>
      </c>
      <c r="BK207" s="186">
        <f>ROUND(I207*H207,2)</f>
        <v>0</v>
      </c>
      <c r="BL207" s="18" t="s">
        <v>154</v>
      </c>
      <c r="BM207" s="185" t="s">
        <v>280</v>
      </c>
    </row>
    <row r="208" spans="1:65" s="2" customFormat="1" ht="11.25">
      <c r="A208" s="35"/>
      <c r="B208" s="36"/>
      <c r="C208" s="37"/>
      <c r="D208" s="187" t="s">
        <v>157</v>
      </c>
      <c r="E208" s="37"/>
      <c r="F208" s="188" t="s">
        <v>281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157</v>
      </c>
      <c r="AU208" s="18" t="s">
        <v>155</v>
      </c>
    </row>
    <row r="209" spans="1:65" s="13" customFormat="1" ht="11.25">
      <c r="B209" s="192"/>
      <c r="C209" s="193"/>
      <c r="D209" s="194" t="s">
        <v>159</v>
      </c>
      <c r="E209" s="195" t="s">
        <v>19</v>
      </c>
      <c r="F209" s="196" t="s">
        <v>282</v>
      </c>
      <c r="G209" s="193"/>
      <c r="H209" s="195" t="s">
        <v>19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159</v>
      </c>
      <c r="AU209" s="202" t="s">
        <v>155</v>
      </c>
      <c r="AV209" s="13" t="s">
        <v>79</v>
      </c>
      <c r="AW209" s="13" t="s">
        <v>33</v>
      </c>
      <c r="AX209" s="13" t="s">
        <v>71</v>
      </c>
      <c r="AY209" s="202" t="s">
        <v>146</v>
      </c>
    </row>
    <row r="210" spans="1:65" s="14" customFormat="1" ht="11.25">
      <c r="B210" s="203"/>
      <c r="C210" s="204"/>
      <c r="D210" s="194" t="s">
        <v>159</v>
      </c>
      <c r="E210" s="205" t="s">
        <v>19</v>
      </c>
      <c r="F210" s="206" t="s">
        <v>161</v>
      </c>
      <c r="G210" s="204"/>
      <c r="H210" s="207">
        <v>59.201999999999998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159</v>
      </c>
      <c r="AU210" s="213" t="s">
        <v>155</v>
      </c>
      <c r="AV210" s="14" t="s">
        <v>155</v>
      </c>
      <c r="AW210" s="14" t="s">
        <v>33</v>
      </c>
      <c r="AX210" s="14" t="s">
        <v>71</v>
      </c>
      <c r="AY210" s="213" t="s">
        <v>146</v>
      </c>
    </row>
    <row r="211" spans="1:65" s="14" customFormat="1" ht="11.25">
      <c r="B211" s="203"/>
      <c r="C211" s="204"/>
      <c r="D211" s="194" t="s">
        <v>159</v>
      </c>
      <c r="E211" s="205" t="s">
        <v>19</v>
      </c>
      <c r="F211" s="206" t="s">
        <v>162</v>
      </c>
      <c r="G211" s="204"/>
      <c r="H211" s="207">
        <v>3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159</v>
      </c>
      <c r="AU211" s="213" t="s">
        <v>155</v>
      </c>
      <c r="AV211" s="14" t="s">
        <v>155</v>
      </c>
      <c r="AW211" s="14" t="s">
        <v>33</v>
      </c>
      <c r="AX211" s="14" t="s">
        <v>71</v>
      </c>
      <c r="AY211" s="213" t="s">
        <v>146</v>
      </c>
    </row>
    <row r="212" spans="1:65" s="14" customFormat="1" ht="11.25">
      <c r="B212" s="203"/>
      <c r="C212" s="204"/>
      <c r="D212" s="194" t="s">
        <v>159</v>
      </c>
      <c r="E212" s="205" t="s">
        <v>19</v>
      </c>
      <c r="F212" s="206" t="s">
        <v>163</v>
      </c>
      <c r="G212" s="204"/>
      <c r="H212" s="207">
        <v>18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159</v>
      </c>
      <c r="AU212" s="213" t="s">
        <v>155</v>
      </c>
      <c r="AV212" s="14" t="s">
        <v>155</v>
      </c>
      <c r="AW212" s="14" t="s">
        <v>33</v>
      </c>
      <c r="AX212" s="14" t="s">
        <v>71</v>
      </c>
      <c r="AY212" s="213" t="s">
        <v>146</v>
      </c>
    </row>
    <row r="213" spans="1:65" s="15" customFormat="1" ht="11.25">
      <c r="B213" s="214"/>
      <c r="C213" s="215"/>
      <c r="D213" s="194" t="s">
        <v>159</v>
      </c>
      <c r="E213" s="216" t="s">
        <v>19</v>
      </c>
      <c r="F213" s="217" t="s">
        <v>164</v>
      </c>
      <c r="G213" s="215"/>
      <c r="H213" s="218">
        <v>80.201999999999998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159</v>
      </c>
      <c r="AU213" s="224" t="s">
        <v>155</v>
      </c>
      <c r="AV213" s="15" t="s">
        <v>154</v>
      </c>
      <c r="AW213" s="15" t="s">
        <v>33</v>
      </c>
      <c r="AX213" s="15" t="s">
        <v>79</v>
      </c>
      <c r="AY213" s="224" t="s">
        <v>146</v>
      </c>
    </row>
    <row r="214" spans="1:65" s="2" customFormat="1" ht="16.5" customHeight="1">
      <c r="A214" s="35"/>
      <c r="B214" s="36"/>
      <c r="C214" s="174" t="s">
        <v>7</v>
      </c>
      <c r="D214" s="174" t="s">
        <v>149</v>
      </c>
      <c r="E214" s="175" t="s">
        <v>283</v>
      </c>
      <c r="F214" s="176" t="s">
        <v>284</v>
      </c>
      <c r="G214" s="177" t="s">
        <v>152</v>
      </c>
      <c r="H214" s="178">
        <v>24.712</v>
      </c>
      <c r="I214" s="179"/>
      <c r="J214" s="180">
        <f>ROUND(I214*H214,2)</f>
        <v>0</v>
      </c>
      <c r="K214" s="176" t="s">
        <v>153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0.09</v>
      </c>
      <c r="T214" s="184">
        <f>S214*H214</f>
        <v>2.2240799999999998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154</v>
      </c>
      <c r="AT214" s="185" t="s">
        <v>149</v>
      </c>
      <c r="AU214" s="185" t="s">
        <v>155</v>
      </c>
      <c r="AY214" s="18" t="s">
        <v>146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155</v>
      </c>
      <c r="BK214" s="186">
        <f>ROUND(I214*H214,2)</f>
        <v>0</v>
      </c>
      <c r="BL214" s="18" t="s">
        <v>154</v>
      </c>
      <c r="BM214" s="185" t="s">
        <v>285</v>
      </c>
    </row>
    <row r="215" spans="1:65" s="2" customFormat="1" ht="11.25">
      <c r="A215" s="35"/>
      <c r="B215" s="36"/>
      <c r="C215" s="37"/>
      <c r="D215" s="187" t="s">
        <v>157</v>
      </c>
      <c r="E215" s="37"/>
      <c r="F215" s="188" t="s">
        <v>286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157</v>
      </c>
      <c r="AU215" s="18" t="s">
        <v>155</v>
      </c>
    </row>
    <row r="216" spans="1:65" s="13" customFormat="1" ht="11.25">
      <c r="B216" s="192"/>
      <c r="C216" s="193"/>
      <c r="D216" s="194" t="s">
        <v>159</v>
      </c>
      <c r="E216" s="195" t="s">
        <v>19</v>
      </c>
      <c r="F216" s="196" t="s">
        <v>287</v>
      </c>
      <c r="G216" s="193"/>
      <c r="H216" s="195" t="s">
        <v>19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159</v>
      </c>
      <c r="AU216" s="202" t="s">
        <v>155</v>
      </c>
      <c r="AV216" s="13" t="s">
        <v>79</v>
      </c>
      <c r="AW216" s="13" t="s">
        <v>33</v>
      </c>
      <c r="AX216" s="13" t="s">
        <v>71</v>
      </c>
      <c r="AY216" s="202" t="s">
        <v>146</v>
      </c>
    </row>
    <row r="217" spans="1:65" s="14" customFormat="1" ht="11.25">
      <c r="B217" s="203"/>
      <c r="C217" s="204"/>
      <c r="D217" s="194" t="s">
        <v>159</v>
      </c>
      <c r="E217" s="205" t="s">
        <v>19</v>
      </c>
      <c r="F217" s="206" t="s">
        <v>180</v>
      </c>
      <c r="G217" s="204"/>
      <c r="H217" s="207">
        <v>21.712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159</v>
      </c>
      <c r="AU217" s="213" t="s">
        <v>155</v>
      </c>
      <c r="AV217" s="14" t="s">
        <v>155</v>
      </c>
      <c r="AW217" s="14" t="s">
        <v>33</v>
      </c>
      <c r="AX217" s="14" t="s">
        <v>71</v>
      </c>
      <c r="AY217" s="213" t="s">
        <v>146</v>
      </c>
    </row>
    <row r="218" spans="1:65" s="14" customFormat="1" ht="11.25">
      <c r="B218" s="203"/>
      <c r="C218" s="204"/>
      <c r="D218" s="194" t="s">
        <v>159</v>
      </c>
      <c r="E218" s="205" t="s">
        <v>19</v>
      </c>
      <c r="F218" s="206" t="s">
        <v>162</v>
      </c>
      <c r="G218" s="204"/>
      <c r="H218" s="207">
        <v>3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159</v>
      </c>
      <c r="AU218" s="213" t="s">
        <v>155</v>
      </c>
      <c r="AV218" s="14" t="s">
        <v>155</v>
      </c>
      <c r="AW218" s="14" t="s">
        <v>33</v>
      </c>
      <c r="AX218" s="14" t="s">
        <v>71</v>
      </c>
      <c r="AY218" s="213" t="s">
        <v>146</v>
      </c>
    </row>
    <row r="219" spans="1:65" s="15" customFormat="1" ht="11.25">
      <c r="B219" s="214"/>
      <c r="C219" s="215"/>
      <c r="D219" s="194" t="s">
        <v>159</v>
      </c>
      <c r="E219" s="216" t="s">
        <v>19</v>
      </c>
      <c r="F219" s="217" t="s">
        <v>164</v>
      </c>
      <c r="G219" s="215"/>
      <c r="H219" s="218">
        <v>24.712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159</v>
      </c>
      <c r="AU219" s="224" t="s">
        <v>155</v>
      </c>
      <c r="AV219" s="15" t="s">
        <v>154</v>
      </c>
      <c r="AW219" s="15" t="s">
        <v>33</v>
      </c>
      <c r="AX219" s="15" t="s">
        <v>79</v>
      </c>
      <c r="AY219" s="224" t="s">
        <v>146</v>
      </c>
    </row>
    <row r="220" spans="1:65" s="2" customFormat="1" ht="24.2" customHeight="1">
      <c r="A220" s="35"/>
      <c r="B220" s="36"/>
      <c r="C220" s="174" t="s">
        <v>288</v>
      </c>
      <c r="D220" s="174" t="s">
        <v>149</v>
      </c>
      <c r="E220" s="175" t="s">
        <v>289</v>
      </c>
      <c r="F220" s="176" t="s">
        <v>290</v>
      </c>
      <c r="G220" s="177" t="s">
        <v>152</v>
      </c>
      <c r="H220" s="178">
        <v>10.8</v>
      </c>
      <c r="I220" s="179"/>
      <c r="J220" s="180">
        <f>ROUND(I220*H220,2)</f>
        <v>0</v>
      </c>
      <c r="K220" s="176" t="s">
        <v>153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7.5999999999999998E-2</v>
      </c>
      <c r="T220" s="184">
        <f>S220*H220</f>
        <v>0.82080000000000009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154</v>
      </c>
      <c r="AT220" s="185" t="s">
        <v>149</v>
      </c>
      <c r="AU220" s="185" t="s">
        <v>155</v>
      </c>
      <c r="AY220" s="18" t="s">
        <v>146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155</v>
      </c>
      <c r="BK220" s="186">
        <f>ROUND(I220*H220,2)</f>
        <v>0</v>
      </c>
      <c r="BL220" s="18" t="s">
        <v>154</v>
      </c>
      <c r="BM220" s="185" t="s">
        <v>291</v>
      </c>
    </row>
    <row r="221" spans="1:65" s="2" customFormat="1" ht="11.25">
      <c r="A221" s="35"/>
      <c r="B221" s="36"/>
      <c r="C221" s="37"/>
      <c r="D221" s="187" t="s">
        <v>157</v>
      </c>
      <c r="E221" s="37"/>
      <c r="F221" s="188" t="s">
        <v>292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157</v>
      </c>
      <c r="AU221" s="18" t="s">
        <v>155</v>
      </c>
    </row>
    <row r="222" spans="1:65" s="13" customFormat="1" ht="11.25">
      <c r="B222" s="192"/>
      <c r="C222" s="193"/>
      <c r="D222" s="194" t="s">
        <v>159</v>
      </c>
      <c r="E222" s="195" t="s">
        <v>19</v>
      </c>
      <c r="F222" s="196" t="s">
        <v>293</v>
      </c>
      <c r="G222" s="193"/>
      <c r="H222" s="195" t="s">
        <v>19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159</v>
      </c>
      <c r="AU222" s="202" t="s">
        <v>155</v>
      </c>
      <c r="AV222" s="13" t="s">
        <v>79</v>
      </c>
      <c r="AW222" s="13" t="s">
        <v>33</v>
      </c>
      <c r="AX222" s="13" t="s">
        <v>71</v>
      </c>
      <c r="AY222" s="202" t="s">
        <v>146</v>
      </c>
    </row>
    <row r="223" spans="1:65" s="14" customFormat="1" ht="11.25">
      <c r="B223" s="203"/>
      <c r="C223" s="204"/>
      <c r="D223" s="194" t="s">
        <v>159</v>
      </c>
      <c r="E223" s="205" t="s">
        <v>19</v>
      </c>
      <c r="F223" s="206" t="s">
        <v>294</v>
      </c>
      <c r="G223" s="204"/>
      <c r="H223" s="207">
        <v>10.8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159</v>
      </c>
      <c r="AU223" s="213" t="s">
        <v>155</v>
      </c>
      <c r="AV223" s="14" t="s">
        <v>155</v>
      </c>
      <c r="AW223" s="14" t="s">
        <v>33</v>
      </c>
      <c r="AX223" s="14" t="s">
        <v>71</v>
      </c>
      <c r="AY223" s="213" t="s">
        <v>146</v>
      </c>
    </row>
    <row r="224" spans="1:65" s="15" customFormat="1" ht="11.25">
      <c r="B224" s="214"/>
      <c r="C224" s="215"/>
      <c r="D224" s="194" t="s">
        <v>159</v>
      </c>
      <c r="E224" s="216" t="s">
        <v>19</v>
      </c>
      <c r="F224" s="217" t="s">
        <v>164</v>
      </c>
      <c r="G224" s="215"/>
      <c r="H224" s="218">
        <v>10.8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159</v>
      </c>
      <c r="AU224" s="224" t="s">
        <v>155</v>
      </c>
      <c r="AV224" s="15" t="s">
        <v>154</v>
      </c>
      <c r="AW224" s="15" t="s">
        <v>33</v>
      </c>
      <c r="AX224" s="15" t="s">
        <v>79</v>
      </c>
      <c r="AY224" s="224" t="s">
        <v>146</v>
      </c>
    </row>
    <row r="225" spans="1:65" s="2" customFormat="1" ht="16.5" customHeight="1">
      <c r="A225" s="35"/>
      <c r="B225" s="36"/>
      <c r="C225" s="174" t="s">
        <v>295</v>
      </c>
      <c r="D225" s="174" t="s">
        <v>149</v>
      </c>
      <c r="E225" s="175" t="s">
        <v>296</v>
      </c>
      <c r="F225" s="176" t="s">
        <v>297</v>
      </c>
      <c r="G225" s="177" t="s">
        <v>231</v>
      </c>
      <c r="H225" s="178">
        <v>12</v>
      </c>
      <c r="I225" s="179"/>
      <c r="J225" s="180">
        <f>ROUND(I225*H225,2)</f>
        <v>0</v>
      </c>
      <c r="K225" s="176" t="s">
        <v>153</v>
      </c>
      <c r="L225" s="40"/>
      <c r="M225" s="181" t="s">
        <v>19</v>
      </c>
      <c r="N225" s="182" t="s">
        <v>43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0.184</v>
      </c>
      <c r="T225" s="184">
        <f>S225*H225</f>
        <v>2.2080000000000002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154</v>
      </c>
      <c r="AT225" s="185" t="s">
        <v>149</v>
      </c>
      <c r="AU225" s="185" t="s">
        <v>155</v>
      </c>
      <c r="AY225" s="18" t="s">
        <v>146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155</v>
      </c>
      <c r="BK225" s="186">
        <f>ROUND(I225*H225,2)</f>
        <v>0</v>
      </c>
      <c r="BL225" s="18" t="s">
        <v>154</v>
      </c>
      <c r="BM225" s="185" t="s">
        <v>298</v>
      </c>
    </row>
    <row r="226" spans="1:65" s="2" customFormat="1" ht="11.25">
      <c r="A226" s="35"/>
      <c r="B226" s="36"/>
      <c r="C226" s="37"/>
      <c r="D226" s="187" t="s">
        <v>157</v>
      </c>
      <c r="E226" s="37"/>
      <c r="F226" s="188" t="s">
        <v>299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157</v>
      </c>
      <c r="AU226" s="18" t="s">
        <v>155</v>
      </c>
    </row>
    <row r="227" spans="1:65" s="13" customFormat="1" ht="11.25">
      <c r="B227" s="192"/>
      <c r="C227" s="193"/>
      <c r="D227" s="194" t="s">
        <v>159</v>
      </c>
      <c r="E227" s="195" t="s">
        <v>19</v>
      </c>
      <c r="F227" s="196" t="s">
        <v>300</v>
      </c>
      <c r="G227" s="193"/>
      <c r="H227" s="195" t="s">
        <v>19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159</v>
      </c>
      <c r="AU227" s="202" t="s">
        <v>155</v>
      </c>
      <c r="AV227" s="13" t="s">
        <v>79</v>
      </c>
      <c r="AW227" s="13" t="s">
        <v>33</v>
      </c>
      <c r="AX227" s="13" t="s">
        <v>71</v>
      </c>
      <c r="AY227" s="202" t="s">
        <v>146</v>
      </c>
    </row>
    <row r="228" spans="1:65" s="14" customFormat="1" ht="11.25">
      <c r="B228" s="203"/>
      <c r="C228" s="204"/>
      <c r="D228" s="194" t="s">
        <v>159</v>
      </c>
      <c r="E228" s="205" t="s">
        <v>19</v>
      </c>
      <c r="F228" s="206" t="s">
        <v>301</v>
      </c>
      <c r="G228" s="204"/>
      <c r="H228" s="207">
        <v>12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159</v>
      </c>
      <c r="AU228" s="213" t="s">
        <v>155</v>
      </c>
      <c r="AV228" s="14" t="s">
        <v>155</v>
      </c>
      <c r="AW228" s="14" t="s">
        <v>33</v>
      </c>
      <c r="AX228" s="14" t="s">
        <v>79</v>
      </c>
      <c r="AY228" s="213" t="s">
        <v>146</v>
      </c>
    </row>
    <row r="229" spans="1:65" s="2" customFormat="1" ht="21.75" customHeight="1">
      <c r="A229" s="35"/>
      <c r="B229" s="36"/>
      <c r="C229" s="174" t="s">
        <v>302</v>
      </c>
      <c r="D229" s="174" t="s">
        <v>149</v>
      </c>
      <c r="E229" s="175" t="s">
        <v>303</v>
      </c>
      <c r="F229" s="176" t="s">
        <v>304</v>
      </c>
      <c r="G229" s="177" t="s">
        <v>305</v>
      </c>
      <c r="H229" s="178">
        <v>72</v>
      </c>
      <c r="I229" s="179"/>
      <c r="J229" s="180">
        <f>ROUND(I229*H229,2)</f>
        <v>0</v>
      </c>
      <c r="K229" s="176" t="s">
        <v>153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8.9999999999999993E-3</v>
      </c>
      <c r="T229" s="184">
        <f>S229*H229</f>
        <v>0.64799999999999991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154</v>
      </c>
      <c r="AT229" s="185" t="s">
        <v>149</v>
      </c>
      <c r="AU229" s="185" t="s">
        <v>155</v>
      </c>
      <c r="AY229" s="18" t="s">
        <v>146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155</v>
      </c>
      <c r="BK229" s="186">
        <f>ROUND(I229*H229,2)</f>
        <v>0</v>
      </c>
      <c r="BL229" s="18" t="s">
        <v>154</v>
      </c>
      <c r="BM229" s="185" t="s">
        <v>306</v>
      </c>
    </row>
    <row r="230" spans="1:65" s="2" customFormat="1" ht="11.25">
      <c r="A230" s="35"/>
      <c r="B230" s="36"/>
      <c r="C230" s="37"/>
      <c r="D230" s="187" t="s">
        <v>157</v>
      </c>
      <c r="E230" s="37"/>
      <c r="F230" s="188" t="s">
        <v>307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157</v>
      </c>
      <c r="AU230" s="18" t="s">
        <v>155</v>
      </c>
    </row>
    <row r="231" spans="1:65" s="13" customFormat="1" ht="11.25">
      <c r="B231" s="192"/>
      <c r="C231" s="193"/>
      <c r="D231" s="194" t="s">
        <v>159</v>
      </c>
      <c r="E231" s="195" t="s">
        <v>19</v>
      </c>
      <c r="F231" s="196" t="s">
        <v>308</v>
      </c>
      <c r="G231" s="193"/>
      <c r="H231" s="195" t="s">
        <v>19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159</v>
      </c>
      <c r="AU231" s="202" t="s">
        <v>155</v>
      </c>
      <c r="AV231" s="13" t="s">
        <v>79</v>
      </c>
      <c r="AW231" s="13" t="s">
        <v>33</v>
      </c>
      <c r="AX231" s="13" t="s">
        <v>71</v>
      </c>
      <c r="AY231" s="202" t="s">
        <v>146</v>
      </c>
    </row>
    <row r="232" spans="1:65" s="14" customFormat="1" ht="11.25">
      <c r="B232" s="203"/>
      <c r="C232" s="204"/>
      <c r="D232" s="194" t="s">
        <v>159</v>
      </c>
      <c r="E232" s="205" t="s">
        <v>19</v>
      </c>
      <c r="F232" s="206" t="s">
        <v>309</v>
      </c>
      <c r="G232" s="204"/>
      <c r="H232" s="207">
        <v>72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159</v>
      </c>
      <c r="AU232" s="213" t="s">
        <v>155</v>
      </c>
      <c r="AV232" s="14" t="s">
        <v>155</v>
      </c>
      <c r="AW232" s="14" t="s">
        <v>33</v>
      </c>
      <c r="AX232" s="14" t="s">
        <v>71</v>
      </c>
      <c r="AY232" s="213" t="s">
        <v>146</v>
      </c>
    </row>
    <row r="233" spans="1:65" s="15" customFormat="1" ht="11.25">
      <c r="B233" s="214"/>
      <c r="C233" s="215"/>
      <c r="D233" s="194" t="s">
        <v>159</v>
      </c>
      <c r="E233" s="216" t="s">
        <v>19</v>
      </c>
      <c r="F233" s="217" t="s">
        <v>164</v>
      </c>
      <c r="G233" s="215"/>
      <c r="H233" s="218">
        <v>72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159</v>
      </c>
      <c r="AU233" s="224" t="s">
        <v>155</v>
      </c>
      <c r="AV233" s="15" t="s">
        <v>154</v>
      </c>
      <c r="AW233" s="15" t="s">
        <v>33</v>
      </c>
      <c r="AX233" s="15" t="s">
        <v>79</v>
      </c>
      <c r="AY233" s="224" t="s">
        <v>146</v>
      </c>
    </row>
    <row r="234" spans="1:65" s="2" customFormat="1" ht="24.2" customHeight="1">
      <c r="A234" s="35"/>
      <c r="B234" s="36"/>
      <c r="C234" s="174" t="s">
        <v>310</v>
      </c>
      <c r="D234" s="174" t="s">
        <v>149</v>
      </c>
      <c r="E234" s="175" t="s">
        <v>311</v>
      </c>
      <c r="F234" s="176" t="s">
        <v>312</v>
      </c>
      <c r="G234" s="177" t="s">
        <v>305</v>
      </c>
      <c r="H234" s="178">
        <v>36</v>
      </c>
      <c r="I234" s="179"/>
      <c r="J234" s="180">
        <f>ROUND(I234*H234,2)</f>
        <v>0</v>
      </c>
      <c r="K234" s="176" t="s">
        <v>153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1.0999999999999999E-2</v>
      </c>
      <c r="T234" s="184">
        <f>S234*H234</f>
        <v>0.39599999999999996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154</v>
      </c>
      <c r="AT234" s="185" t="s">
        <v>149</v>
      </c>
      <c r="AU234" s="185" t="s">
        <v>155</v>
      </c>
      <c r="AY234" s="18" t="s">
        <v>146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155</v>
      </c>
      <c r="BK234" s="186">
        <f>ROUND(I234*H234,2)</f>
        <v>0</v>
      </c>
      <c r="BL234" s="18" t="s">
        <v>154</v>
      </c>
      <c r="BM234" s="185" t="s">
        <v>313</v>
      </c>
    </row>
    <row r="235" spans="1:65" s="2" customFormat="1" ht="11.25">
      <c r="A235" s="35"/>
      <c r="B235" s="36"/>
      <c r="C235" s="37"/>
      <c r="D235" s="187" t="s">
        <v>157</v>
      </c>
      <c r="E235" s="37"/>
      <c r="F235" s="188" t="s">
        <v>314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157</v>
      </c>
      <c r="AU235" s="18" t="s">
        <v>155</v>
      </c>
    </row>
    <row r="236" spans="1:65" s="13" customFormat="1" ht="11.25">
      <c r="B236" s="192"/>
      <c r="C236" s="193"/>
      <c r="D236" s="194" t="s">
        <v>159</v>
      </c>
      <c r="E236" s="195" t="s">
        <v>19</v>
      </c>
      <c r="F236" s="196" t="s">
        <v>253</v>
      </c>
      <c r="G236" s="193"/>
      <c r="H236" s="195" t="s">
        <v>19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159</v>
      </c>
      <c r="AU236" s="202" t="s">
        <v>155</v>
      </c>
      <c r="AV236" s="13" t="s">
        <v>79</v>
      </c>
      <c r="AW236" s="13" t="s">
        <v>33</v>
      </c>
      <c r="AX236" s="13" t="s">
        <v>71</v>
      </c>
      <c r="AY236" s="202" t="s">
        <v>146</v>
      </c>
    </row>
    <row r="237" spans="1:65" s="14" customFormat="1" ht="11.25">
      <c r="B237" s="203"/>
      <c r="C237" s="204"/>
      <c r="D237" s="194" t="s">
        <v>159</v>
      </c>
      <c r="E237" s="205" t="s">
        <v>19</v>
      </c>
      <c r="F237" s="206" t="s">
        <v>315</v>
      </c>
      <c r="G237" s="204"/>
      <c r="H237" s="207">
        <v>36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159</v>
      </c>
      <c r="AU237" s="213" t="s">
        <v>155</v>
      </c>
      <c r="AV237" s="14" t="s">
        <v>155</v>
      </c>
      <c r="AW237" s="14" t="s">
        <v>33</v>
      </c>
      <c r="AX237" s="14" t="s">
        <v>79</v>
      </c>
      <c r="AY237" s="213" t="s">
        <v>146</v>
      </c>
    </row>
    <row r="238" spans="1:65" s="2" customFormat="1" ht="21.75" customHeight="1">
      <c r="A238" s="35"/>
      <c r="B238" s="36"/>
      <c r="C238" s="174" t="s">
        <v>316</v>
      </c>
      <c r="D238" s="174" t="s">
        <v>149</v>
      </c>
      <c r="E238" s="175" t="s">
        <v>317</v>
      </c>
      <c r="F238" s="176" t="s">
        <v>318</v>
      </c>
      <c r="G238" s="177" t="s">
        <v>152</v>
      </c>
      <c r="H238" s="178">
        <v>21.712</v>
      </c>
      <c r="I238" s="179"/>
      <c r="J238" s="180">
        <f>ROUND(I238*H238,2)</f>
        <v>0</v>
      </c>
      <c r="K238" s="176" t="s">
        <v>153</v>
      </c>
      <c r="L238" s="40"/>
      <c r="M238" s="181" t="s">
        <v>19</v>
      </c>
      <c r="N238" s="182" t="s">
        <v>43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0.05</v>
      </c>
      <c r="T238" s="184">
        <f>S238*H238</f>
        <v>1.0856000000000001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154</v>
      </c>
      <c r="AT238" s="185" t="s">
        <v>149</v>
      </c>
      <c r="AU238" s="185" t="s">
        <v>155</v>
      </c>
      <c r="AY238" s="18" t="s">
        <v>146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155</v>
      </c>
      <c r="BK238" s="186">
        <f>ROUND(I238*H238,2)</f>
        <v>0</v>
      </c>
      <c r="BL238" s="18" t="s">
        <v>154</v>
      </c>
      <c r="BM238" s="185" t="s">
        <v>319</v>
      </c>
    </row>
    <row r="239" spans="1:65" s="2" customFormat="1" ht="11.25">
      <c r="A239" s="35"/>
      <c r="B239" s="36"/>
      <c r="C239" s="37"/>
      <c r="D239" s="187" t="s">
        <v>157</v>
      </c>
      <c r="E239" s="37"/>
      <c r="F239" s="188" t="s">
        <v>320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157</v>
      </c>
      <c r="AU239" s="18" t="s">
        <v>155</v>
      </c>
    </row>
    <row r="240" spans="1:65" s="13" customFormat="1" ht="11.25">
      <c r="B240" s="192"/>
      <c r="C240" s="193"/>
      <c r="D240" s="194" t="s">
        <v>159</v>
      </c>
      <c r="E240" s="195" t="s">
        <v>19</v>
      </c>
      <c r="F240" s="196" t="s">
        <v>321</v>
      </c>
      <c r="G240" s="193"/>
      <c r="H240" s="195" t="s">
        <v>19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159</v>
      </c>
      <c r="AU240" s="202" t="s">
        <v>155</v>
      </c>
      <c r="AV240" s="13" t="s">
        <v>79</v>
      </c>
      <c r="AW240" s="13" t="s">
        <v>33</v>
      </c>
      <c r="AX240" s="13" t="s">
        <v>71</v>
      </c>
      <c r="AY240" s="202" t="s">
        <v>146</v>
      </c>
    </row>
    <row r="241" spans="1:65" s="14" customFormat="1" ht="11.25">
      <c r="B241" s="203"/>
      <c r="C241" s="204"/>
      <c r="D241" s="194" t="s">
        <v>159</v>
      </c>
      <c r="E241" s="205" t="s">
        <v>19</v>
      </c>
      <c r="F241" s="206" t="s">
        <v>180</v>
      </c>
      <c r="G241" s="204"/>
      <c r="H241" s="207">
        <v>21.712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159</v>
      </c>
      <c r="AU241" s="213" t="s">
        <v>155</v>
      </c>
      <c r="AV241" s="14" t="s">
        <v>155</v>
      </c>
      <c r="AW241" s="14" t="s">
        <v>33</v>
      </c>
      <c r="AX241" s="14" t="s">
        <v>79</v>
      </c>
      <c r="AY241" s="213" t="s">
        <v>146</v>
      </c>
    </row>
    <row r="242" spans="1:65" s="2" customFormat="1" ht="24.2" customHeight="1">
      <c r="A242" s="35"/>
      <c r="B242" s="36"/>
      <c r="C242" s="174" t="s">
        <v>322</v>
      </c>
      <c r="D242" s="174" t="s">
        <v>149</v>
      </c>
      <c r="E242" s="175" t="s">
        <v>323</v>
      </c>
      <c r="F242" s="176" t="s">
        <v>324</v>
      </c>
      <c r="G242" s="177" t="s">
        <v>152</v>
      </c>
      <c r="H242" s="178">
        <v>165.15</v>
      </c>
      <c r="I242" s="179"/>
      <c r="J242" s="180">
        <f>ROUND(I242*H242,2)</f>
        <v>0</v>
      </c>
      <c r="K242" s="176" t="s">
        <v>153</v>
      </c>
      <c r="L242" s="40"/>
      <c r="M242" s="181" t="s">
        <v>19</v>
      </c>
      <c r="N242" s="182" t="s">
        <v>43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4.5999999999999999E-2</v>
      </c>
      <c r="T242" s="184">
        <f>S242*H242</f>
        <v>7.5968999999999998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154</v>
      </c>
      <c r="AT242" s="185" t="s">
        <v>149</v>
      </c>
      <c r="AU242" s="185" t="s">
        <v>155</v>
      </c>
      <c r="AY242" s="18" t="s">
        <v>146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155</v>
      </c>
      <c r="BK242" s="186">
        <f>ROUND(I242*H242,2)</f>
        <v>0</v>
      </c>
      <c r="BL242" s="18" t="s">
        <v>154</v>
      </c>
      <c r="BM242" s="185" t="s">
        <v>325</v>
      </c>
    </row>
    <row r="243" spans="1:65" s="2" customFormat="1" ht="11.25">
      <c r="A243" s="35"/>
      <c r="B243" s="36"/>
      <c r="C243" s="37"/>
      <c r="D243" s="187" t="s">
        <v>157</v>
      </c>
      <c r="E243" s="37"/>
      <c r="F243" s="188" t="s">
        <v>326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157</v>
      </c>
      <c r="AU243" s="18" t="s">
        <v>155</v>
      </c>
    </row>
    <row r="244" spans="1:65" s="13" customFormat="1" ht="11.25">
      <c r="B244" s="192"/>
      <c r="C244" s="193"/>
      <c r="D244" s="194" t="s">
        <v>159</v>
      </c>
      <c r="E244" s="195" t="s">
        <v>19</v>
      </c>
      <c r="F244" s="196" t="s">
        <v>327</v>
      </c>
      <c r="G244" s="193"/>
      <c r="H244" s="195" t="s">
        <v>19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159</v>
      </c>
      <c r="AU244" s="202" t="s">
        <v>155</v>
      </c>
      <c r="AV244" s="13" t="s">
        <v>79</v>
      </c>
      <c r="AW244" s="13" t="s">
        <v>33</v>
      </c>
      <c r="AX244" s="13" t="s">
        <v>71</v>
      </c>
      <c r="AY244" s="202" t="s">
        <v>146</v>
      </c>
    </row>
    <row r="245" spans="1:65" s="14" customFormat="1" ht="11.25">
      <c r="B245" s="203"/>
      <c r="C245" s="204"/>
      <c r="D245" s="194" t="s">
        <v>159</v>
      </c>
      <c r="E245" s="205" t="s">
        <v>19</v>
      </c>
      <c r="F245" s="206" t="s">
        <v>191</v>
      </c>
      <c r="G245" s="204"/>
      <c r="H245" s="207">
        <v>165.15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159</v>
      </c>
      <c r="AU245" s="213" t="s">
        <v>155</v>
      </c>
      <c r="AV245" s="14" t="s">
        <v>155</v>
      </c>
      <c r="AW245" s="14" t="s">
        <v>33</v>
      </c>
      <c r="AX245" s="14" t="s">
        <v>79</v>
      </c>
      <c r="AY245" s="213" t="s">
        <v>146</v>
      </c>
    </row>
    <row r="246" spans="1:65" s="12" customFormat="1" ht="22.9" customHeight="1">
      <c r="B246" s="158"/>
      <c r="C246" s="159"/>
      <c r="D246" s="160" t="s">
        <v>70</v>
      </c>
      <c r="E246" s="172" t="s">
        <v>328</v>
      </c>
      <c r="F246" s="172" t="s">
        <v>329</v>
      </c>
      <c r="G246" s="159"/>
      <c r="H246" s="159"/>
      <c r="I246" s="162"/>
      <c r="J246" s="173">
        <f>BK246</f>
        <v>0</v>
      </c>
      <c r="K246" s="159"/>
      <c r="L246" s="164"/>
      <c r="M246" s="165"/>
      <c r="N246" s="166"/>
      <c r="O246" s="166"/>
      <c r="P246" s="167">
        <f>SUM(P247:P255)</f>
        <v>0</v>
      </c>
      <c r="Q246" s="166"/>
      <c r="R246" s="167">
        <f>SUM(R247:R255)</f>
        <v>0</v>
      </c>
      <c r="S246" s="166"/>
      <c r="T246" s="168">
        <f>SUM(T247:T255)</f>
        <v>0</v>
      </c>
      <c r="AR246" s="169" t="s">
        <v>79</v>
      </c>
      <c r="AT246" s="170" t="s">
        <v>70</v>
      </c>
      <c r="AU246" s="170" t="s">
        <v>79</v>
      </c>
      <c r="AY246" s="169" t="s">
        <v>146</v>
      </c>
      <c r="BK246" s="171">
        <f>SUM(BK247:BK255)</f>
        <v>0</v>
      </c>
    </row>
    <row r="247" spans="1:65" s="2" customFormat="1" ht="24.2" customHeight="1">
      <c r="A247" s="35"/>
      <c r="B247" s="36"/>
      <c r="C247" s="174" t="s">
        <v>330</v>
      </c>
      <c r="D247" s="174" t="s">
        <v>149</v>
      </c>
      <c r="E247" s="175" t="s">
        <v>331</v>
      </c>
      <c r="F247" s="176" t="s">
        <v>332</v>
      </c>
      <c r="G247" s="177" t="s">
        <v>333</v>
      </c>
      <c r="H247" s="178">
        <v>37.292999999999999</v>
      </c>
      <c r="I247" s="179"/>
      <c r="J247" s="180">
        <f>ROUND(I247*H247,2)</f>
        <v>0</v>
      </c>
      <c r="K247" s="176" t="s">
        <v>153</v>
      </c>
      <c r="L247" s="40"/>
      <c r="M247" s="181" t="s">
        <v>19</v>
      </c>
      <c r="N247" s="182" t="s">
        <v>43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154</v>
      </c>
      <c r="AT247" s="185" t="s">
        <v>149</v>
      </c>
      <c r="AU247" s="185" t="s">
        <v>155</v>
      </c>
      <c r="AY247" s="18" t="s">
        <v>146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155</v>
      </c>
      <c r="BK247" s="186">
        <f>ROUND(I247*H247,2)</f>
        <v>0</v>
      </c>
      <c r="BL247" s="18" t="s">
        <v>154</v>
      </c>
      <c r="BM247" s="185" t="s">
        <v>334</v>
      </c>
    </row>
    <row r="248" spans="1:65" s="2" customFormat="1" ht="11.25">
      <c r="A248" s="35"/>
      <c r="B248" s="36"/>
      <c r="C248" s="37"/>
      <c r="D248" s="187" t="s">
        <v>157</v>
      </c>
      <c r="E248" s="37"/>
      <c r="F248" s="188" t="s">
        <v>335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157</v>
      </c>
      <c r="AU248" s="18" t="s">
        <v>155</v>
      </c>
    </row>
    <row r="249" spans="1:65" s="2" customFormat="1" ht="21.75" customHeight="1">
      <c r="A249" s="35"/>
      <c r="B249" s="36"/>
      <c r="C249" s="174" t="s">
        <v>336</v>
      </c>
      <c r="D249" s="174" t="s">
        <v>149</v>
      </c>
      <c r="E249" s="175" t="s">
        <v>337</v>
      </c>
      <c r="F249" s="176" t="s">
        <v>338</v>
      </c>
      <c r="G249" s="177" t="s">
        <v>333</v>
      </c>
      <c r="H249" s="178">
        <v>37.292999999999999</v>
      </c>
      <c r="I249" s="179"/>
      <c r="J249" s="180">
        <f>ROUND(I249*H249,2)</f>
        <v>0</v>
      </c>
      <c r="K249" s="176" t="s">
        <v>153</v>
      </c>
      <c r="L249" s="40"/>
      <c r="M249" s="181" t="s">
        <v>19</v>
      </c>
      <c r="N249" s="182" t="s">
        <v>43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154</v>
      </c>
      <c r="AT249" s="185" t="s">
        <v>149</v>
      </c>
      <c r="AU249" s="185" t="s">
        <v>155</v>
      </c>
      <c r="AY249" s="18" t="s">
        <v>146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155</v>
      </c>
      <c r="BK249" s="186">
        <f>ROUND(I249*H249,2)</f>
        <v>0</v>
      </c>
      <c r="BL249" s="18" t="s">
        <v>154</v>
      </c>
      <c r="BM249" s="185" t="s">
        <v>339</v>
      </c>
    </row>
    <row r="250" spans="1:65" s="2" customFormat="1" ht="11.25">
      <c r="A250" s="35"/>
      <c r="B250" s="36"/>
      <c r="C250" s="37"/>
      <c r="D250" s="187" t="s">
        <v>157</v>
      </c>
      <c r="E250" s="37"/>
      <c r="F250" s="188" t="s">
        <v>340</v>
      </c>
      <c r="G250" s="37"/>
      <c r="H250" s="37"/>
      <c r="I250" s="189"/>
      <c r="J250" s="37"/>
      <c r="K250" s="37"/>
      <c r="L250" s="40"/>
      <c r="M250" s="190"/>
      <c r="N250" s="191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157</v>
      </c>
      <c r="AU250" s="18" t="s">
        <v>155</v>
      </c>
    </row>
    <row r="251" spans="1:65" s="2" customFormat="1" ht="24.2" customHeight="1">
      <c r="A251" s="35"/>
      <c r="B251" s="36"/>
      <c r="C251" s="174" t="s">
        <v>341</v>
      </c>
      <c r="D251" s="174" t="s">
        <v>149</v>
      </c>
      <c r="E251" s="175" t="s">
        <v>342</v>
      </c>
      <c r="F251" s="176" t="s">
        <v>343</v>
      </c>
      <c r="G251" s="177" t="s">
        <v>333</v>
      </c>
      <c r="H251" s="178">
        <v>708.56700000000001</v>
      </c>
      <c r="I251" s="179"/>
      <c r="J251" s="180">
        <f>ROUND(I251*H251,2)</f>
        <v>0</v>
      </c>
      <c r="K251" s="176" t="s">
        <v>153</v>
      </c>
      <c r="L251" s="40"/>
      <c r="M251" s="181" t="s">
        <v>19</v>
      </c>
      <c r="N251" s="182" t="s">
        <v>43</v>
      </c>
      <c r="O251" s="65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154</v>
      </c>
      <c r="AT251" s="185" t="s">
        <v>149</v>
      </c>
      <c r="AU251" s="185" t="s">
        <v>155</v>
      </c>
      <c r="AY251" s="18" t="s">
        <v>146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155</v>
      </c>
      <c r="BK251" s="186">
        <f>ROUND(I251*H251,2)</f>
        <v>0</v>
      </c>
      <c r="BL251" s="18" t="s">
        <v>154</v>
      </c>
      <c r="BM251" s="185" t="s">
        <v>344</v>
      </c>
    </row>
    <row r="252" spans="1:65" s="2" customFormat="1" ht="11.25">
      <c r="A252" s="35"/>
      <c r="B252" s="36"/>
      <c r="C252" s="37"/>
      <c r="D252" s="187" t="s">
        <v>157</v>
      </c>
      <c r="E252" s="37"/>
      <c r="F252" s="188" t="s">
        <v>345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157</v>
      </c>
      <c r="AU252" s="18" t="s">
        <v>155</v>
      </c>
    </row>
    <row r="253" spans="1:65" s="14" customFormat="1" ht="11.25">
      <c r="B253" s="203"/>
      <c r="C253" s="204"/>
      <c r="D253" s="194" t="s">
        <v>159</v>
      </c>
      <c r="E253" s="204"/>
      <c r="F253" s="206" t="s">
        <v>346</v>
      </c>
      <c r="G253" s="204"/>
      <c r="H253" s="207">
        <v>708.56700000000001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159</v>
      </c>
      <c r="AU253" s="213" t="s">
        <v>155</v>
      </c>
      <c r="AV253" s="14" t="s">
        <v>155</v>
      </c>
      <c r="AW253" s="14" t="s">
        <v>4</v>
      </c>
      <c r="AX253" s="14" t="s">
        <v>79</v>
      </c>
      <c r="AY253" s="213" t="s">
        <v>146</v>
      </c>
    </row>
    <row r="254" spans="1:65" s="2" customFormat="1" ht="24.2" customHeight="1">
      <c r="A254" s="35"/>
      <c r="B254" s="36"/>
      <c r="C254" s="174" t="s">
        <v>347</v>
      </c>
      <c r="D254" s="174" t="s">
        <v>149</v>
      </c>
      <c r="E254" s="175" t="s">
        <v>348</v>
      </c>
      <c r="F254" s="176" t="s">
        <v>349</v>
      </c>
      <c r="G254" s="177" t="s">
        <v>333</v>
      </c>
      <c r="H254" s="178">
        <v>37.292999999999999</v>
      </c>
      <c r="I254" s="179"/>
      <c r="J254" s="180">
        <f>ROUND(I254*H254,2)</f>
        <v>0</v>
      </c>
      <c r="K254" s="176" t="s">
        <v>153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154</v>
      </c>
      <c r="AT254" s="185" t="s">
        <v>149</v>
      </c>
      <c r="AU254" s="185" t="s">
        <v>155</v>
      </c>
      <c r="AY254" s="18" t="s">
        <v>146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155</v>
      </c>
      <c r="BK254" s="186">
        <f>ROUND(I254*H254,2)</f>
        <v>0</v>
      </c>
      <c r="BL254" s="18" t="s">
        <v>154</v>
      </c>
      <c r="BM254" s="185" t="s">
        <v>350</v>
      </c>
    </row>
    <row r="255" spans="1:65" s="2" customFormat="1" ht="11.25">
      <c r="A255" s="35"/>
      <c r="B255" s="36"/>
      <c r="C255" s="37"/>
      <c r="D255" s="187" t="s">
        <v>157</v>
      </c>
      <c r="E255" s="37"/>
      <c r="F255" s="188" t="s">
        <v>351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157</v>
      </c>
      <c r="AU255" s="18" t="s">
        <v>155</v>
      </c>
    </row>
    <row r="256" spans="1:65" s="12" customFormat="1" ht="22.9" customHeight="1">
      <c r="B256" s="158"/>
      <c r="C256" s="159"/>
      <c r="D256" s="160" t="s">
        <v>70</v>
      </c>
      <c r="E256" s="172" t="s">
        <v>352</v>
      </c>
      <c r="F256" s="172" t="s">
        <v>353</v>
      </c>
      <c r="G256" s="159"/>
      <c r="H256" s="159"/>
      <c r="I256" s="162"/>
      <c r="J256" s="173">
        <f>BK256</f>
        <v>0</v>
      </c>
      <c r="K256" s="159"/>
      <c r="L256" s="164"/>
      <c r="M256" s="165"/>
      <c r="N256" s="166"/>
      <c r="O256" s="166"/>
      <c r="P256" s="167">
        <f>SUM(P257:P265)</f>
        <v>0</v>
      </c>
      <c r="Q256" s="166"/>
      <c r="R256" s="167">
        <f>SUM(R257:R265)</f>
        <v>0</v>
      </c>
      <c r="S256" s="166"/>
      <c r="T256" s="168">
        <f>SUM(T257:T265)</f>
        <v>0</v>
      </c>
      <c r="AR256" s="169" t="s">
        <v>79</v>
      </c>
      <c r="AT256" s="170" t="s">
        <v>70</v>
      </c>
      <c r="AU256" s="170" t="s">
        <v>79</v>
      </c>
      <c r="AY256" s="169" t="s">
        <v>146</v>
      </c>
      <c r="BK256" s="171">
        <f>SUM(BK257:BK265)</f>
        <v>0</v>
      </c>
    </row>
    <row r="257" spans="1:65" s="2" customFormat="1" ht="33" customHeight="1">
      <c r="A257" s="35"/>
      <c r="B257" s="36"/>
      <c r="C257" s="174" t="s">
        <v>354</v>
      </c>
      <c r="D257" s="174" t="s">
        <v>149</v>
      </c>
      <c r="E257" s="175" t="s">
        <v>355</v>
      </c>
      <c r="F257" s="176" t="s">
        <v>356</v>
      </c>
      <c r="G257" s="177" t="s">
        <v>333</v>
      </c>
      <c r="H257" s="178">
        <v>20.936</v>
      </c>
      <c r="I257" s="179"/>
      <c r="J257" s="180">
        <f>ROUND(I257*H257,2)</f>
        <v>0</v>
      </c>
      <c r="K257" s="176" t="s">
        <v>153</v>
      </c>
      <c r="L257" s="40"/>
      <c r="M257" s="181" t="s">
        <v>19</v>
      </c>
      <c r="N257" s="182" t="s">
        <v>43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154</v>
      </c>
      <c r="AT257" s="185" t="s">
        <v>149</v>
      </c>
      <c r="AU257" s="185" t="s">
        <v>155</v>
      </c>
      <c r="AY257" s="18" t="s">
        <v>146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155</v>
      </c>
      <c r="BK257" s="186">
        <f>ROUND(I257*H257,2)</f>
        <v>0</v>
      </c>
      <c r="BL257" s="18" t="s">
        <v>154</v>
      </c>
      <c r="BM257" s="185" t="s">
        <v>357</v>
      </c>
    </row>
    <row r="258" spans="1:65" s="2" customFormat="1" ht="11.25">
      <c r="A258" s="35"/>
      <c r="B258" s="36"/>
      <c r="C258" s="37"/>
      <c r="D258" s="187" t="s">
        <v>157</v>
      </c>
      <c r="E258" s="37"/>
      <c r="F258" s="188" t="s">
        <v>358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157</v>
      </c>
      <c r="AU258" s="18" t="s">
        <v>155</v>
      </c>
    </row>
    <row r="259" spans="1:65" s="2" customFormat="1" ht="37.9" customHeight="1">
      <c r="A259" s="35"/>
      <c r="B259" s="36"/>
      <c r="C259" s="174" t="s">
        <v>359</v>
      </c>
      <c r="D259" s="174" t="s">
        <v>149</v>
      </c>
      <c r="E259" s="175" t="s">
        <v>360</v>
      </c>
      <c r="F259" s="176" t="s">
        <v>361</v>
      </c>
      <c r="G259" s="177" t="s">
        <v>333</v>
      </c>
      <c r="H259" s="178">
        <v>20.936</v>
      </c>
      <c r="I259" s="179"/>
      <c r="J259" s="180">
        <f>ROUND(I259*H259,2)</f>
        <v>0</v>
      </c>
      <c r="K259" s="176" t="s">
        <v>153</v>
      </c>
      <c r="L259" s="40"/>
      <c r="M259" s="181" t="s">
        <v>19</v>
      </c>
      <c r="N259" s="182" t="s">
        <v>43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154</v>
      </c>
      <c r="AT259" s="185" t="s">
        <v>149</v>
      </c>
      <c r="AU259" s="185" t="s">
        <v>155</v>
      </c>
      <c r="AY259" s="18" t="s">
        <v>146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155</v>
      </c>
      <c r="BK259" s="186">
        <f>ROUND(I259*H259,2)</f>
        <v>0</v>
      </c>
      <c r="BL259" s="18" t="s">
        <v>154</v>
      </c>
      <c r="BM259" s="185" t="s">
        <v>362</v>
      </c>
    </row>
    <row r="260" spans="1:65" s="2" customFormat="1" ht="11.25">
      <c r="A260" s="35"/>
      <c r="B260" s="36"/>
      <c r="C260" s="37"/>
      <c r="D260" s="187" t="s">
        <v>157</v>
      </c>
      <c r="E260" s="37"/>
      <c r="F260" s="188" t="s">
        <v>363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157</v>
      </c>
      <c r="AU260" s="18" t="s">
        <v>155</v>
      </c>
    </row>
    <row r="261" spans="1:65" s="2" customFormat="1" ht="37.9" customHeight="1">
      <c r="A261" s="35"/>
      <c r="B261" s="36"/>
      <c r="C261" s="174" t="s">
        <v>364</v>
      </c>
      <c r="D261" s="174" t="s">
        <v>149</v>
      </c>
      <c r="E261" s="175" t="s">
        <v>365</v>
      </c>
      <c r="F261" s="176" t="s">
        <v>366</v>
      </c>
      <c r="G261" s="177" t="s">
        <v>333</v>
      </c>
      <c r="H261" s="178">
        <v>20.936</v>
      </c>
      <c r="I261" s="179"/>
      <c r="J261" s="180">
        <f>ROUND(I261*H261,2)</f>
        <v>0</v>
      </c>
      <c r="K261" s="176" t="s">
        <v>153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154</v>
      </c>
      <c r="AT261" s="185" t="s">
        <v>149</v>
      </c>
      <c r="AU261" s="185" t="s">
        <v>155</v>
      </c>
      <c r="AY261" s="18" t="s">
        <v>146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155</v>
      </c>
      <c r="BK261" s="186">
        <f>ROUND(I261*H261,2)</f>
        <v>0</v>
      </c>
      <c r="BL261" s="18" t="s">
        <v>154</v>
      </c>
      <c r="BM261" s="185" t="s">
        <v>367</v>
      </c>
    </row>
    <row r="262" spans="1:65" s="2" customFormat="1" ht="11.25">
      <c r="A262" s="35"/>
      <c r="B262" s="36"/>
      <c r="C262" s="37"/>
      <c r="D262" s="187" t="s">
        <v>157</v>
      </c>
      <c r="E262" s="37"/>
      <c r="F262" s="188" t="s">
        <v>368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157</v>
      </c>
      <c r="AU262" s="18" t="s">
        <v>155</v>
      </c>
    </row>
    <row r="263" spans="1:65" s="2" customFormat="1" ht="37.9" customHeight="1">
      <c r="A263" s="35"/>
      <c r="B263" s="36"/>
      <c r="C263" s="174" t="s">
        <v>369</v>
      </c>
      <c r="D263" s="174" t="s">
        <v>149</v>
      </c>
      <c r="E263" s="175" t="s">
        <v>370</v>
      </c>
      <c r="F263" s="176" t="s">
        <v>371</v>
      </c>
      <c r="G263" s="177" t="s">
        <v>333</v>
      </c>
      <c r="H263" s="178">
        <v>62.808</v>
      </c>
      <c r="I263" s="179"/>
      <c r="J263" s="180">
        <f>ROUND(I263*H263,2)</f>
        <v>0</v>
      </c>
      <c r="K263" s="176" t="s">
        <v>153</v>
      </c>
      <c r="L263" s="40"/>
      <c r="M263" s="181" t="s">
        <v>19</v>
      </c>
      <c r="N263" s="182" t="s">
        <v>43</v>
      </c>
      <c r="O263" s="65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154</v>
      </c>
      <c r="AT263" s="185" t="s">
        <v>149</v>
      </c>
      <c r="AU263" s="185" t="s">
        <v>155</v>
      </c>
      <c r="AY263" s="18" t="s">
        <v>146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155</v>
      </c>
      <c r="BK263" s="186">
        <f>ROUND(I263*H263,2)</f>
        <v>0</v>
      </c>
      <c r="BL263" s="18" t="s">
        <v>154</v>
      </c>
      <c r="BM263" s="185" t="s">
        <v>372</v>
      </c>
    </row>
    <row r="264" spans="1:65" s="2" customFormat="1" ht="11.25">
      <c r="A264" s="35"/>
      <c r="B264" s="36"/>
      <c r="C264" s="37"/>
      <c r="D264" s="187" t="s">
        <v>157</v>
      </c>
      <c r="E264" s="37"/>
      <c r="F264" s="188" t="s">
        <v>373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157</v>
      </c>
      <c r="AU264" s="18" t="s">
        <v>155</v>
      </c>
    </row>
    <row r="265" spans="1:65" s="14" customFormat="1" ht="11.25">
      <c r="B265" s="203"/>
      <c r="C265" s="204"/>
      <c r="D265" s="194" t="s">
        <v>159</v>
      </c>
      <c r="E265" s="204"/>
      <c r="F265" s="206" t="s">
        <v>374</v>
      </c>
      <c r="G265" s="204"/>
      <c r="H265" s="207">
        <v>62.808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159</v>
      </c>
      <c r="AU265" s="213" t="s">
        <v>155</v>
      </c>
      <c r="AV265" s="14" t="s">
        <v>155</v>
      </c>
      <c r="AW265" s="14" t="s">
        <v>4</v>
      </c>
      <c r="AX265" s="14" t="s">
        <v>79</v>
      </c>
      <c r="AY265" s="213" t="s">
        <v>146</v>
      </c>
    </row>
    <row r="266" spans="1:65" s="12" customFormat="1" ht="25.9" customHeight="1">
      <c r="B266" s="158"/>
      <c r="C266" s="159"/>
      <c r="D266" s="160" t="s">
        <v>70</v>
      </c>
      <c r="E266" s="161" t="s">
        <v>375</v>
      </c>
      <c r="F266" s="161" t="s">
        <v>376</v>
      </c>
      <c r="G266" s="159"/>
      <c r="H266" s="159"/>
      <c r="I266" s="162"/>
      <c r="J266" s="163">
        <f>BK266</f>
        <v>0</v>
      </c>
      <c r="K266" s="159"/>
      <c r="L266" s="164"/>
      <c r="M266" s="165"/>
      <c r="N266" s="166"/>
      <c r="O266" s="166"/>
      <c r="P266" s="167">
        <f>P267+P276+P302+P310+P338+P353+P413+P479+P488</f>
        <v>0</v>
      </c>
      <c r="Q266" s="166"/>
      <c r="R266" s="167">
        <f>R267+R276+R302+R310+R338+R353+R413+R479+R488</f>
        <v>6.2965358599999997</v>
      </c>
      <c r="S266" s="166"/>
      <c r="T266" s="168">
        <f>T267+T276+T302+T310+T338+T353+T413+T479+T488</f>
        <v>11.807447830000001</v>
      </c>
      <c r="AR266" s="169" t="s">
        <v>155</v>
      </c>
      <c r="AT266" s="170" t="s">
        <v>70</v>
      </c>
      <c r="AU266" s="170" t="s">
        <v>71</v>
      </c>
      <c r="AY266" s="169" t="s">
        <v>146</v>
      </c>
      <c r="BK266" s="171">
        <f>BK267+BK276+BK302+BK310+BK338+BK353+BK413+BK479+BK488</f>
        <v>0</v>
      </c>
    </row>
    <row r="267" spans="1:65" s="12" customFormat="1" ht="22.9" customHeight="1">
      <c r="B267" s="158"/>
      <c r="C267" s="159"/>
      <c r="D267" s="160" t="s">
        <v>70</v>
      </c>
      <c r="E267" s="172" t="s">
        <v>377</v>
      </c>
      <c r="F267" s="172" t="s">
        <v>378</v>
      </c>
      <c r="G267" s="159"/>
      <c r="H267" s="159"/>
      <c r="I267" s="162"/>
      <c r="J267" s="173">
        <f>BK267</f>
        <v>0</v>
      </c>
      <c r="K267" s="159"/>
      <c r="L267" s="164"/>
      <c r="M267" s="165"/>
      <c r="N267" s="166"/>
      <c r="O267" s="166"/>
      <c r="P267" s="167">
        <f>SUM(P268:P275)</f>
        <v>0</v>
      </c>
      <c r="Q267" s="166"/>
      <c r="R267" s="167">
        <f>SUM(R268:R275)</f>
        <v>4.3199999999999992E-3</v>
      </c>
      <c r="S267" s="166"/>
      <c r="T267" s="168">
        <f>SUM(T268:T275)</f>
        <v>0</v>
      </c>
      <c r="AR267" s="169" t="s">
        <v>155</v>
      </c>
      <c r="AT267" s="170" t="s">
        <v>70</v>
      </c>
      <c r="AU267" s="170" t="s">
        <v>79</v>
      </c>
      <c r="AY267" s="169" t="s">
        <v>146</v>
      </c>
      <c r="BK267" s="171">
        <f>SUM(BK268:BK275)</f>
        <v>0</v>
      </c>
    </row>
    <row r="268" spans="1:65" s="2" customFormat="1" ht="21.75" customHeight="1">
      <c r="A268" s="35"/>
      <c r="B268" s="36"/>
      <c r="C268" s="174" t="s">
        <v>379</v>
      </c>
      <c r="D268" s="174" t="s">
        <v>149</v>
      </c>
      <c r="E268" s="175" t="s">
        <v>380</v>
      </c>
      <c r="F268" s="176" t="s">
        <v>381</v>
      </c>
      <c r="G268" s="177" t="s">
        <v>231</v>
      </c>
      <c r="H268" s="178">
        <v>9</v>
      </c>
      <c r="I268" s="179"/>
      <c r="J268" s="180">
        <f>ROUND(I268*H268,2)</f>
        <v>0</v>
      </c>
      <c r="K268" s="176" t="s">
        <v>153</v>
      </c>
      <c r="L268" s="40"/>
      <c r="M268" s="181" t="s">
        <v>19</v>
      </c>
      <c r="N268" s="182" t="s">
        <v>43</v>
      </c>
      <c r="O268" s="65"/>
      <c r="P268" s="183">
        <f>O268*H268</f>
        <v>0</v>
      </c>
      <c r="Q268" s="183">
        <v>2.2000000000000001E-4</v>
      </c>
      <c r="R268" s="183">
        <f>Q268*H268</f>
        <v>1.98E-3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254</v>
      </c>
      <c r="AT268" s="185" t="s">
        <v>149</v>
      </c>
      <c r="AU268" s="185" t="s">
        <v>155</v>
      </c>
      <c r="AY268" s="18" t="s">
        <v>146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155</v>
      </c>
      <c r="BK268" s="186">
        <f>ROUND(I268*H268,2)</f>
        <v>0</v>
      </c>
      <c r="BL268" s="18" t="s">
        <v>254</v>
      </c>
      <c r="BM268" s="185" t="s">
        <v>382</v>
      </c>
    </row>
    <row r="269" spans="1:65" s="2" customFormat="1" ht="11.25">
      <c r="A269" s="35"/>
      <c r="B269" s="36"/>
      <c r="C269" s="37"/>
      <c r="D269" s="187" t="s">
        <v>157</v>
      </c>
      <c r="E269" s="37"/>
      <c r="F269" s="188" t="s">
        <v>383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157</v>
      </c>
      <c r="AU269" s="18" t="s">
        <v>155</v>
      </c>
    </row>
    <row r="270" spans="1:65" s="13" customFormat="1" ht="11.25">
      <c r="B270" s="192"/>
      <c r="C270" s="193"/>
      <c r="D270" s="194" t="s">
        <v>159</v>
      </c>
      <c r="E270" s="195" t="s">
        <v>19</v>
      </c>
      <c r="F270" s="196" t="s">
        <v>384</v>
      </c>
      <c r="G270" s="193"/>
      <c r="H270" s="195" t="s">
        <v>19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159</v>
      </c>
      <c r="AU270" s="202" t="s">
        <v>155</v>
      </c>
      <c r="AV270" s="13" t="s">
        <v>79</v>
      </c>
      <c r="AW270" s="13" t="s">
        <v>33</v>
      </c>
      <c r="AX270" s="13" t="s">
        <v>71</v>
      </c>
      <c r="AY270" s="202" t="s">
        <v>146</v>
      </c>
    </row>
    <row r="271" spans="1:65" s="14" customFormat="1" ht="11.25">
      <c r="B271" s="203"/>
      <c r="C271" s="204"/>
      <c r="D271" s="194" t="s">
        <v>159</v>
      </c>
      <c r="E271" s="205" t="s">
        <v>19</v>
      </c>
      <c r="F271" s="206" t="s">
        <v>209</v>
      </c>
      <c r="G271" s="204"/>
      <c r="H271" s="207">
        <v>9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159</v>
      </c>
      <c r="AU271" s="213" t="s">
        <v>155</v>
      </c>
      <c r="AV271" s="14" t="s">
        <v>155</v>
      </c>
      <c r="AW271" s="14" t="s">
        <v>33</v>
      </c>
      <c r="AX271" s="14" t="s">
        <v>79</v>
      </c>
      <c r="AY271" s="213" t="s">
        <v>146</v>
      </c>
    </row>
    <row r="272" spans="1:65" s="2" customFormat="1" ht="21.75" customHeight="1">
      <c r="A272" s="35"/>
      <c r="B272" s="36"/>
      <c r="C272" s="174" t="s">
        <v>385</v>
      </c>
      <c r="D272" s="174" t="s">
        <v>149</v>
      </c>
      <c r="E272" s="175" t="s">
        <v>386</v>
      </c>
      <c r="F272" s="176" t="s">
        <v>387</v>
      </c>
      <c r="G272" s="177" t="s">
        <v>231</v>
      </c>
      <c r="H272" s="178">
        <v>9</v>
      </c>
      <c r="I272" s="179"/>
      <c r="J272" s="180">
        <f>ROUND(I272*H272,2)</f>
        <v>0</v>
      </c>
      <c r="K272" s="176" t="s">
        <v>153</v>
      </c>
      <c r="L272" s="40"/>
      <c r="M272" s="181" t="s">
        <v>19</v>
      </c>
      <c r="N272" s="182" t="s">
        <v>43</v>
      </c>
      <c r="O272" s="65"/>
      <c r="P272" s="183">
        <f>O272*H272</f>
        <v>0</v>
      </c>
      <c r="Q272" s="183">
        <v>2.5999999999999998E-4</v>
      </c>
      <c r="R272" s="183">
        <f>Q272*H272</f>
        <v>2.3399999999999996E-3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254</v>
      </c>
      <c r="AT272" s="185" t="s">
        <v>149</v>
      </c>
      <c r="AU272" s="185" t="s">
        <v>155</v>
      </c>
      <c r="AY272" s="18" t="s">
        <v>146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155</v>
      </c>
      <c r="BK272" s="186">
        <f>ROUND(I272*H272,2)</f>
        <v>0</v>
      </c>
      <c r="BL272" s="18" t="s">
        <v>254</v>
      </c>
      <c r="BM272" s="185" t="s">
        <v>388</v>
      </c>
    </row>
    <row r="273" spans="1:65" s="2" customFormat="1" ht="11.25">
      <c r="A273" s="35"/>
      <c r="B273" s="36"/>
      <c r="C273" s="37"/>
      <c r="D273" s="187" t="s">
        <v>157</v>
      </c>
      <c r="E273" s="37"/>
      <c r="F273" s="188" t="s">
        <v>389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157</v>
      </c>
      <c r="AU273" s="18" t="s">
        <v>155</v>
      </c>
    </row>
    <row r="274" spans="1:65" s="13" customFormat="1" ht="11.25">
      <c r="B274" s="192"/>
      <c r="C274" s="193"/>
      <c r="D274" s="194" t="s">
        <v>159</v>
      </c>
      <c r="E274" s="195" t="s">
        <v>19</v>
      </c>
      <c r="F274" s="196" t="s">
        <v>384</v>
      </c>
      <c r="G274" s="193"/>
      <c r="H274" s="195" t="s">
        <v>19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159</v>
      </c>
      <c r="AU274" s="202" t="s">
        <v>155</v>
      </c>
      <c r="AV274" s="13" t="s">
        <v>79</v>
      </c>
      <c r="AW274" s="13" t="s">
        <v>33</v>
      </c>
      <c r="AX274" s="13" t="s">
        <v>71</v>
      </c>
      <c r="AY274" s="202" t="s">
        <v>146</v>
      </c>
    </row>
    <row r="275" spans="1:65" s="14" customFormat="1" ht="11.25">
      <c r="B275" s="203"/>
      <c r="C275" s="204"/>
      <c r="D275" s="194" t="s">
        <v>159</v>
      </c>
      <c r="E275" s="205" t="s">
        <v>19</v>
      </c>
      <c r="F275" s="206" t="s">
        <v>209</v>
      </c>
      <c r="G275" s="204"/>
      <c r="H275" s="207">
        <v>9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159</v>
      </c>
      <c r="AU275" s="213" t="s">
        <v>155</v>
      </c>
      <c r="AV275" s="14" t="s">
        <v>155</v>
      </c>
      <c r="AW275" s="14" t="s">
        <v>33</v>
      </c>
      <c r="AX275" s="14" t="s">
        <v>79</v>
      </c>
      <c r="AY275" s="213" t="s">
        <v>146</v>
      </c>
    </row>
    <row r="276" spans="1:65" s="12" customFormat="1" ht="22.9" customHeight="1">
      <c r="B276" s="158"/>
      <c r="C276" s="159"/>
      <c r="D276" s="160" t="s">
        <v>70</v>
      </c>
      <c r="E276" s="172" t="s">
        <v>390</v>
      </c>
      <c r="F276" s="172" t="s">
        <v>391</v>
      </c>
      <c r="G276" s="159"/>
      <c r="H276" s="159"/>
      <c r="I276" s="162"/>
      <c r="J276" s="173">
        <f>BK276</f>
        <v>0</v>
      </c>
      <c r="K276" s="159"/>
      <c r="L276" s="164"/>
      <c r="M276" s="165"/>
      <c r="N276" s="166"/>
      <c r="O276" s="166"/>
      <c r="P276" s="167">
        <f>SUM(P277:P301)</f>
        <v>0</v>
      </c>
      <c r="Q276" s="166"/>
      <c r="R276" s="167">
        <f>SUM(R277:R301)</f>
        <v>0.29502</v>
      </c>
      <c r="S276" s="166"/>
      <c r="T276" s="168">
        <f>SUM(T277:T301)</f>
        <v>0.1215</v>
      </c>
      <c r="AR276" s="169" t="s">
        <v>155</v>
      </c>
      <c r="AT276" s="170" t="s">
        <v>70</v>
      </c>
      <c r="AU276" s="170" t="s">
        <v>79</v>
      </c>
      <c r="AY276" s="169" t="s">
        <v>146</v>
      </c>
      <c r="BK276" s="171">
        <f>SUM(BK277:BK301)</f>
        <v>0</v>
      </c>
    </row>
    <row r="277" spans="1:65" s="2" customFormat="1" ht="16.5" customHeight="1">
      <c r="A277" s="35"/>
      <c r="B277" s="36"/>
      <c r="C277" s="174" t="s">
        <v>392</v>
      </c>
      <c r="D277" s="174" t="s">
        <v>149</v>
      </c>
      <c r="E277" s="175" t="s">
        <v>393</v>
      </c>
      <c r="F277" s="176" t="s">
        <v>394</v>
      </c>
      <c r="G277" s="177" t="s">
        <v>231</v>
      </c>
      <c r="H277" s="178">
        <v>9</v>
      </c>
      <c r="I277" s="179"/>
      <c r="J277" s="180">
        <f>ROUND(I277*H277,2)</f>
        <v>0</v>
      </c>
      <c r="K277" s="176" t="s">
        <v>153</v>
      </c>
      <c r="L277" s="40"/>
      <c r="M277" s="181" t="s">
        <v>19</v>
      </c>
      <c r="N277" s="182" t="s">
        <v>43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254</v>
      </c>
      <c r="AT277" s="185" t="s">
        <v>149</v>
      </c>
      <c r="AU277" s="185" t="s">
        <v>155</v>
      </c>
      <c r="AY277" s="18" t="s">
        <v>146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155</v>
      </c>
      <c r="BK277" s="186">
        <f>ROUND(I277*H277,2)</f>
        <v>0</v>
      </c>
      <c r="BL277" s="18" t="s">
        <v>254</v>
      </c>
      <c r="BM277" s="185" t="s">
        <v>395</v>
      </c>
    </row>
    <row r="278" spans="1:65" s="2" customFormat="1" ht="11.25">
      <c r="A278" s="35"/>
      <c r="B278" s="36"/>
      <c r="C278" s="37"/>
      <c r="D278" s="187" t="s">
        <v>157</v>
      </c>
      <c r="E278" s="37"/>
      <c r="F278" s="188" t="s">
        <v>396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157</v>
      </c>
      <c r="AU278" s="18" t="s">
        <v>155</v>
      </c>
    </row>
    <row r="279" spans="1:65" s="13" customFormat="1" ht="11.25">
      <c r="B279" s="192"/>
      <c r="C279" s="193"/>
      <c r="D279" s="194" t="s">
        <v>159</v>
      </c>
      <c r="E279" s="195" t="s">
        <v>19</v>
      </c>
      <c r="F279" s="196" t="s">
        <v>384</v>
      </c>
      <c r="G279" s="193"/>
      <c r="H279" s="195" t="s">
        <v>19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159</v>
      </c>
      <c r="AU279" s="202" t="s">
        <v>155</v>
      </c>
      <c r="AV279" s="13" t="s">
        <v>79</v>
      </c>
      <c r="AW279" s="13" t="s">
        <v>33</v>
      </c>
      <c r="AX279" s="13" t="s">
        <v>71</v>
      </c>
      <c r="AY279" s="202" t="s">
        <v>146</v>
      </c>
    </row>
    <row r="280" spans="1:65" s="14" customFormat="1" ht="11.25">
      <c r="B280" s="203"/>
      <c r="C280" s="204"/>
      <c r="D280" s="194" t="s">
        <v>159</v>
      </c>
      <c r="E280" s="205" t="s">
        <v>19</v>
      </c>
      <c r="F280" s="206" t="s">
        <v>209</v>
      </c>
      <c r="G280" s="204"/>
      <c r="H280" s="207">
        <v>9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159</v>
      </c>
      <c r="AU280" s="213" t="s">
        <v>155</v>
      </c>
      <c r="AV280" s="14" t="s">
        <v>155</v>
      </c>
      <c r="AW280" s="14" t="s">
        <v>33</v>
      </c>
      <c r="AX280" s="14" t="s">
        <v>79</v>
      </c>
      <c r="AY280" s="213" t="s">
        <v>146</v>
      </c>
    </row>
    <row r="281" spans="1:65" s="2" customFormat="1" ht="16.5" customHeight="1">
      <c r="A281" s="35"/>
      <c r="B281" s="36"/>
      <c r="C281" s="225" t="s">
        <v>397</v>
      </c>
      <c r="D281" s="225" t="s">
        <v>261</v>
      </c>
      <c r="E281" s="226" t="s">
        <v>398</v>
      </c>
      <c r="F281" s="227" t="s">
        <v>399</v>
      </c>
      <c r="G281" s="228" t="s">
        <v>231</v>
      </c>
      <c r="H281" s="229">
        <v>9</v>
      </c>
      <c r="I281" s="230"/>
      <c r="J281" s="231">
        <f>ROUND(I281*H281,2)</f>
        <v>0</v>
      </c>
      <c r="K281" s="227" t="s">
        <v>153</v>
      </c>
      <c r="L281" s="232"/>
      <c r="M281" s="233" t="s">
        <v>19</v>
      </c>
      <c r="N281" s="234" t="s">
        <v>43</v>
      </c>
      <c r="O281" s="65"/>
      <c r="P281" s="183">
        <f>O281*H281</f>
        <v>0</v>
      </c>
      <c r="Q281" s="183">
        <v>3.27E-2</v>
      </c>
      <c r="R281" s="183">
        <f>Q281*H281</f>
        <v>0.29430000000000001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354</v>
      </c>
      <c r="AT281" s="185" t="s">
        <v>261</v>
      </c>
      <c r="AU281" s="185" t="s">
        <v>155</v>
      </c>
      <c r="AY281" s="18" t="s">
        <v>146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155</v>
      </c>
      <c r="BK281" s="186">
        <f>ROUND(I281*H281,2)</f>
        <v>0</v>
      </c>
      <c r="BL281" s="18" t="s">
        <v>254</v>
      </c>
      <c r="BM281" s="185" t="s">
        <v>400</v>
      </c>
    </row>
    <row r="282" spans="1:65" s="2" customFormat="1" ht="16.5" customHeight="1">
      <c r="A282" s="35"/>
      <c r="B282" s="36"/>
      <c r="C282" s="174" t="s">
        <v>401</v>
      </c>
      <c r="D282" s="174" t="s">
        <v>149</v>
      </c>
      <c r="E282" s="175" t="s">
        <v>402</v>
      </c>
      <c r="F282" s="176" t="s">
        <v>403</v>
      </c>
      <c r="G282" s="177" t="s">
        <v>231</v>
      </c>
      <c r="H282" s="178">
        <v>9</v>
      </c>
      <c r="I282" s="179"/>
      <c r="J282" s="180">
        <f>ROUND(I282*H282,2)</f>
        <v>0</v>
      </c>
      <c r="K282" s="176" t="s">
        <v>153</v>
      </c>
      <c r="L282" s="40"/>
      <c r="M282" s="181" t="s">
        <v>19</v>
      </c>
      <c r="N282" s="182" t="s">
        <v>43</v>
      </c>
      <c r="O282" s="65"/>
      <c r="P282" s="183">
        <f>O282*H282</f>
        <v>0</v>
      </c>
      <c r="Q282" s="183">
        <v>8.0000000000000007E-5</v>
      </c>
      <c r="R282" s="183">
        <f>Q282*H282</f>
        <v>7.2000000000000005E-4</v>
      </c>
      <c r="S282" s="183">
        <v>1.35E-2</v>
      </c>
      <c r="T282" s="184">
        <f>S282*H282</f>
        <v>0.1215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254</v>
      </c>
      <c r="AT282" s="185" t="s">
        <v>149</v>
      </c>
      <c r="AU282" s="185" t="s">
        <v>155</v>
      </c>
      <c r="AY282" s="18" t="s">
        <v>146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155</v>
      </c>
      <c r="BK282" s="186">
        <f>ROUND(I282*H282,2)</f>
        <v>0</v>
      </c>
      <c r="BL282" s="18" t="s">
        <v>254</v>
      </c>
      <c r="BM282" s="185" t="s">
        <v>404</v>
      </c>
    </row>
    <row r="283" spans="1:65" s="2" customFormat="1" ht="11.25">
      <c r="A283" s="35"/>
      <c r="B283" s="36"/>
      <c r="C283" s="37"/>
      <c r="D283" s="187" t="s">
        <v>157</v>
      </c>
      <c r="E283" s="37"/>
      <c r="F283" s="188" t="s">
        <v>405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157</v>
      </c>
      <c r="AU283" s="18" t="s">
        <v>155</v>
      </c>
    </row>
    <row r="284" spans="1:65" s="13" customFormat="1" ht="11.25">
      <c r="B284" s="192"/>
      <c r="C284" s="193"/>
      <c r="D284" s="194" t="s">
        <v>159</v>
      </c>
      <c r="E284" s="195" t="s">
        <v>19</v>
      </c>
      <c r="F284" s="196" t="s">
        <v>406</v>
      </c>
      <c r="G284" s="193"/>
      <c r="H284" s="195" t="s">
        <v>19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159</v>
      </c>
      <c r="AU284" s="202" t="s">
        <v>155</v>
      </c>
      <c r="AV284" s="13" t="s">
        <v>79</v>
      </c>
      <c r="AW284" s="13" t="s">
        <v>33</v>
      </c>
      <c r="AX284" s="13" t="s">
        <v>71</v>
      </c>
      <c r="AY284" s="202" t="s">
        <v>146</v>
      </c>
    </row>
    <row r="285" spans="1:65" s="14" customFormat="1" ht="11.25">
      <c r="B285" s="203"/>
      <c r="C285" s="204"/>
      <c r="D285" s="194" t="s">
        <v>159</v>
      </c>
      <c r="E285" s="205" t="s">
        <v>19</v>
      </c>
      <c r="F285" s="206" t="s">
        <v>209</v>
      </c>
      <c r="G285" s="204"/>
      <c r="H285" s="207">
        <v>9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159</v>
      </c>
      <c r="AU285" s="213" t="s">
        <v>155</v>
      </c>
      <c r="AV285" s="14" t="s">
        <v>155</v>
      </c>
      <c r="AW285" s="14" t="s">
        <v>33</v>
      </c>
      <c r="AX285" s="14" t="s">
        <v>79</v>
      </c>
      <c r="AY285" s="213" t="s">
        <v>146</v>
      </c>
    </row>
    <row r="286" spans="1:65" s="2" customFormat="1" ht="24.2" customHeight="1">
      <c r="A286" s="35"/>
      <c r="B286" s="36"/>
      <c r="C286" s="174" t="s">
        <v>407</v>
      </c>
      <c r="D286" s="174" t="s">
        <v>149</v>
      </c>
      <c r="E286" s="175" t="s">
        <v>408</v>
      </c>
      <c r="F286" s="176" t="s">
        <v>409</v>
      </c>
      <c r="G286" s="177" t="s">
        <v>410</v>
      </c>
      <c r="H286" s="178">
        <v>1</v>
      </c>
      <c r="I286" s="179"/>
      <c r="J286" s="180">
        <f>ROUND(I286*H286,2)</f>
        <v>0</v>
      </c>
      <c r="K286" s="176" t="s">
        <v>411</v>
      </c>
      <c r="L286" s="40"/>
      <c r="M286" s="181" t="s">
        <v>19</v>
      </c>
      <c r="N286" s="182" t="s">
        <v>43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254</v>
      </c>
      <c r="AT286" s="185" t="s">
        <v>149</v>
      </c>
      <c r="AU286" s="185" t="s">
        <v>155</v>
      </c>
      <c r="AY286" s="18" t="s">
        <v>146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155</v>
      </c>
      <c r="BK286" s="186">
        <f>ROUND(I286*H286,2)</f>
        <v>0</v>
      </c>
      <c r="BL286" s="18" t="s">
        <v>254</v>
      </c>
      <c r="BM286" s="185" t="s">
        <v>412</v>
      </c>
    </row>
    <row r="287" spans="1:65" s="14" customFormat="1" ht="11.25">
      <c r="B287" s="203"/>
      <c r="C287" s="204"/>
      <c r="D287" s="194" t="s">
        <v>159</v>
      </c>
      <c r="E287" s="205" t="s">
        <v>19</v>
      </c>
      <c r="F287" s="206" t="s">
        <v>79</v>
      </c>
      <c r="G287" s="204"/>
      <c r="H287" s="207">
        <v>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159</v>
      </c>
      <c r="AU287" s="213" t="s">
        <v>155</v>
      </c>
      <c r="AV287" s="14" t="s">
        <v>155</v>
      </c>
      <c r="AW287" s="14" t="s">
        <v>33</v>
      </c>
      <c r="AX287" s="14" t="s">
        <v>79</v>
      </c>
      <c r="AY287" s="213" t="s">
        <v>146</v>
      </c>
    </row>
    <row r="288" spans="1:65" s="2" customFormat="1" ht="16.5" customHeight="1">
      <c r="A288" s="35"/>
      <c r="B288" s="36"/>
      <c r="C288" s="174" t="s">
        <v>413</v>
      </c>
      <c r="D288" s="174" t="s">
        <v>149</v>
      </c>
      <c r="E288" s="175" t="s">
        <v>414</v>
      </c>
      <c r="F288" s="176" t="s">
        <v>415</v>
      </c>
      <c r="G288" s="177" t="s">
        <v>410</v>
      </c>
      <c r="H288" s="178">
        <v>1</v>
      </c>
      <c r="I288" s="179"/>
      <c r="J288" s="180">
        <f>ROUND(I288*H288,2)</f>
        <v>0</v>
      </c>
      <c r="K288" s="176" t="s">
        <v>411</v>
      </c>
      <c r="L288" s="40"/>
      <c r="M288" s="181" t="s">
        <v>19</v>
      </c>
      <c r="N288" s="182" t="s">
        <v>43</v>
      </c>
      <c r="O288" s="65"/>
      <c r="P288" s="183">
        <f>O288*H288</f>
        <v>0</v>
      </c>
      <c r="Q288" s="183">
        <v>0</v>
      </c>
      <c r="R288" s="183">
        <f>Q288*H288</f>
        <v>0</v>
      </c>
      <c r="S288" s="183">
        <v>0</v>
      </c>
      <c r="T288" s="18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254</v>
      </c>
      <c r="AT288" s="185" t="s">
        <v>149</v>
      </c>
      <c r="AU288" s="185" t="s">
        <v>155</v>
      </c>
      <c r="AY288" s="18" t="s">
        <v>146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8" t="s">
        <v>155</v>
      </c>
      <c r="BK288" s="186">
        <f>ROUND(I288*H288,2)</f>
        <v>0</v>
      </c>
      <c r="BL288" s="18" t="s">
        <v>254</v>
      </c>
      <c r="BM288" s="185" t="s">
        <v>416</v>
      </c>
    </row>
    <row r="289" spans="1:65" s="14" customFormat="1" ht="11.25">
      <c r="B289" s="203"/>
      <c r="C289" s="204"/>
      <c r="D289" s="194" t="s">
        <v>159</v>
      </c>
      <c r="E289" s="205" t="s">
        <v>19</v>
      </c>
      <c r="F289" s="206" t="s">
        <v>79</v>
      </c>
      <c r="G289" s="204"/>
      <c r="H289" s="207">
        <v>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159</v>
      </c>
      <c r="AU289" s="213" t="s">
        <v>155</v>
      </c>
      <c r="AV289" s="14" t="s">
        <v>155</v>
      </c>
      <c r="AW289" s="14" t="s">
        <v>33</v>
      </c>
      <c r="AX289" s="14" t="s">
        <v>79</v>
      </c>
      <c r="AY289" s="213" t="s">
        <v>146</v>
      </c>
    </row>
    <row r="290" spans="1:65" s="2" customFormat="1" ht="37.9" customHeight="1">
      <c r="A290" s="35"/>
      <c r="B290" s="36"/>
      <c r="C290" s="174" t="s">
        <v>417</v>
      </c>
      <c r="D290" s="174" t="s">
        <v>149</v>
      </c>
      <c r="E290" s="175" t="s">
        <v>418</v>
      </c>
      <c r="F290" s="176" t="s">
        <v>419</v>
      </c>
      <c r="G290" s="177" t="s">
        <v>410</v>
      </c>
      <c r="H290" s="178">
        <v>9</v>
      </c>
      <c r="I290" s="179"/>
      <c r="J290" s="180">
        <f>ROUND(I290*H290,2)</f>
        <v>0</v>
      </c>
      <c r="K290" s="176" t="s">
        <v>411</v>
      </c>
      <c r="L290" s="40"/>
      <c r="M290" s="181" t="s">
        <v>19</v>
      </c>
      <c r="N290" s="182" t="s">
        <v>43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254</v>
      </c>
      <c r="AT290" s="185" t="s">
        <v>149</v>
      </c>
      <c r="AU290" s="185" t="s">
        <v>155</v>
      </c>
      <c r="AY290" s="18" t="s">
        <v>146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155</v>
      </c>
      <c r="BK290" s="186">
        <f>ROUND(I290*H290,2)</f>
        <v>0</v>
      </c>
      <c r="BL290" s="18" t="s">
        <v>254</v>
      </c>
      <c r="BM290" s="185" t="s">
        <v>420</v>
      </c>
    </row>
    <row r="291" spans="1:65" s="13" customFormat="1" ht="11.25">
      <c r="B291" s="192"/>
      <c r="C291" s="193"/>
      <c r="D291" s="194" t="s">
        <v>159</v>
      </c>
      <c r="E291" s="195" t="s">
        <v>19</v>
      </c>
      <c r="F291" s="196" t="s">
        <v>406</v>
      </c>
      <c r="G291" s="193"/>
      <c r="H291" s="195" t="s">
        <v>19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159</v>
      </c>
      <c r="AU291" s="202" t="s">
        <v>155</v>
      </c>
      <c r="AV291" s="13" t="s">
        <v>79</v>
      </c>
      <c r="AW291" s="13" t="s">
        <v>33</v>
      </c>
      <c r="AX291" s="13" t="s">
        <v>71</v>
      </c>
      <c r="AY291" s="202" t="s">
        <v>146</v>
      </c>
    </row>
    <row r="292" spans="1:65" s="14" customFormat="1" ht="11.25">
      <c r="B292" s="203"/>
      <c r="C292" s="204"/>
      <c r="D292" s="194" t="s">
        <v>159</v>
      </c>
      <c r="E292" s="205" t="s">
        <v>19</v>
      </c>
      <c r="F292" s="206" t="s">
        <v>209</v>
      </c>
      <c r="G292" s="204"/>
      <c r="H292" s="207">
        <v>9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159</v>
      </c>
      <c r="AU292" s="213" t="s">
        <v>155</v>
      </c>
      <c r="AV292" s="14" t="s">
        <v>155</v>
      </c>
      <c r="AW292" s="14" t="s">
        <v>33</v>
      </c>
      <c r="AX292" s="14" t="s">
        <v>79</v>
      </c>
      <c r="AY292" s="213" t="s">
        <v>146</v>
      </c>
    </row>
    <row r="293" spans="1:65" s="2" customFormat="1" ht="24.2" customHeight="1">
      <c r="A293" s="35"/>
      <c r="B293" s="36"/>
      <c r="C293" s="174" t="s">
        <v>421</v>
      </c>
      <c r="D293" s="174" t="s">
        <v>149</v>
      </c>
      <c r="E293" s="175" t="s">
        <v>422</v>
      </c>
      <c r="F293" s="176" t="s">
        <v>423</v>
      </c>
      <c r="G293" s="177" t="s">
        <v>333</v>
      </c>
      <c r="H293" s="178">
        <v>0.29499999999999998</v>
      </c>
      <c r="I293" s="179"/>
      <c r="J293" s="180">
        <f>ROUND(I293*H293,2)</f>
        <v>0</v>
      </c>
      <c r="K293" s="176" t="s">
        <v>153</v>
      </c>
      <c r="L293" s="40"/>
      <c r="M293" s="181" t="s">
        <v>19</v>
      </c>
      <c r="N293" s="182" t="s">
        <v>43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254</v>
      </c>
      <c r="AT293" s="185" t="s">
        <v>149</v>
      </c>
      <c r="AU293" s="185" t="s">
        <v>155</v>
      </c>
      <c r="AY293" s="18" t="s">
        <v>146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155</v>
      </c>
      <c r="BK293" s="186">
        <f>ROUND(I293*H293,2)</f>
        <v>0</v>
      </c>
      <c r="BL293" s="18" t="s">
        <v>254</v>
      </c>
      <c r="BM293" s="185" t="s">
        <v>424</v>
      </c>
    </row>
    <row r="294" spans="1:65" s="2" customFormat="1" ht="11.25">
      <c r="A294" s="35"/>
      <c r="B294" s="36"/>
      <c r="C294" s="37"/>
      <c r="D294" s="187" t="s">
        <v>157</v>
      </c>
      <c r="E294" s="37"/>
      <c r="F294" s="188" t="s">
        <v>425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157</v>
      </c>
      <c r="AU294" s="18" t="s">
        <v>155</v>
      </c>
    </row>
    <row r="295" spans="1:65" s="2" customFormat="1" ht="24.2" customHeight="1">
      <c r="A295" s="35"/>
      <c r="B295" s="36"/>
      <c r="C295" s="174" t="s">
        <v>426</v>
      </c>
      <c r="D295" s="174" t="s">
        <v>149</v>
      </c>
      <c r="E295" s="175" t="s">
        <v>427</v>
      </c>
      <c r="F295" s="176" t="s">
        <v>428</v>
      </c>
      <c r="G295" s="177" t="s">
        <v>333</v>
      </c>
      <c r="H295" s="178">
        <v>0.29499999999999998</v>
      </c>
      <c r="I295" s="179"/>
      <c r="J295" s="180">
        <f>ROUND(I295*H295,2)</f>
        <v>0</v>
      </c>
      <c r="K295" s="176" t="s">
        <v>153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254</v>
      </c>
      <c r="AT295" s="185" t="s">
        <v>149</v>
      </c>
      <c r="AU295" s="185" t="s">
        <v>155</v>
      </c>
      <c r="AY295" s="18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155</v>
      </c>
      <c r="BK295" s="186">
        <f>ROUND(I295*H295,2)</f>
        <v>0</v>
      </c>
      <c r="BL295" s="18" t="s">
        <v>254</v>
      </c>
      <c r="BM295" s="185" t="s">
        <v>429</v>
      </c>
    </row>
    <row r="296" spans="1:65" s="2" customFormat="1" ht="11.25">
      <c r="A296" s="35"/>
      <c r="B296" s="36"/>
      <c r="C296" s="37"/>
      <c r="D296" s="187" t="s">
        <v>157</v>
      </c>
      <c r="E296" s="37"/>
      <c r="F296" s="188" t="s">
        <v>430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157</v>
      </c>
      <c r="AU296" s="18" t="s">
        <v>155</v>
      </c>
    </row>
    <row r="297" spans="1:65" s="2" customFormat="1" ht="24.2" customHeight="1">
      <c r="A297" s="35"/>
      <c r="B297" s="36"/>
      <c r="C297" s="174" t="s">
        <v>431</v>
      </c>
      <c r="D297" s="174" t="s">
        <v>149</v>
      </c>
      <c r="E297" s="175" t="s">
        <v>432</v>
      </c>
      <c r="F297" s="176" t="s">
        <v>433</v>
      </c>
      <c r="G297" s="177" t="s">
        <v>333</v>
      </c>
      <c r="H297" s="178">
        <v>0.29499999999999998</v>
      </c>
      <c r="I297" s="179"/>
      <c r="J297" s="180">
        <f>ROUND(I297*H297,2)</f>
        <v>0</v>
      </c>
      <c r="K297" s="176" t="s">
        <v>153</v>
      </c>
      <c r="L297" s="40"/>
      <c r="M297" s="181" t="s">
        <v>19</v>
      </c>
      <c r="N297" s="182" t="s">
        <v>43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254</v>
      </c>
      <c r="AT297" s="185" t="s">
        <v>149</v>
      </c>
      <c r="AU297" s="185" t="s">
        <v>155</v>
      </c>
      <c r="AY297" s="18" t="s">
        <v>146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155</v>
      </c>
      <c r="BK297" s="186">
        <f>ROUND(I297*H297,2)</f>
        <v>0</v>
      </c>
      <c r="BL297" s="18" t="s">
        <v>254</v>
      </c>
      <c r="BM297" s="185" t="s">
        <v>434</v>
      </c>
    </row>
    <row r="298" spans="1:65" s="2" customFormat="1" ht="11.25">
      <c r="A298" s="35"/>
      <c r="B298" s="36"/>
      <c r="C298" s="37"/>
      <c r="D298" s="187" t="s">
        <v>157</v>
      </c>
      <c r="E298" s="37"/>
      <c r="F298" s="188" t="s">
        <v>435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157</v>
      </c>
      <c r="AU298" s="18" t="s">
        <v>155</v>
      </c>
    </row>
    <row r="299" spans="1:65" s="2" customFormat="1" ht="33" customHeight="1">
      <c r="A299" s="35"/>
      <c r="B299" s="36"/>
      <c r="C299" s="174" t="s">
        <v>436</v>
      </c>
      <c r="D299" s="174" t="s">
        <v>149</v>
      </c>
      <c r="E299" s="175" t="s">
        <v>437</v>
      </c>
      <c r="F299" s="176" t="s">
        <v>438</v>
      </c>
      <c r="G299" s="177" t="s">
        <v>333</v>
      </c>
      <c r="H299" s="178">
        <v>5.9</v>
      </c>
      <c r="I299" s="179"/>
      <c r="J299" s="180">
        <f>ROUND(I299*H299,2)</f>
        <v>0</v>
      </c>
      <c r="K299" s="176" t="s">
        <v>153</v>
      </c>
      <c r="L299" s="40"/>
      <c r="M299" s="181" t="s">
        <v>19</v>
      </c>
      <c r="N299" s="182" t="s">
        <v>43</v>
      </c>
      <c r="O299" s="65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254</v>
      </c>
      <c r="AT299" s="185" t="s">
        <v>149</v>
      </c>
      <c r="AU299" s="185" t="s">
        <v>155</v>
      </c>
      <c r="AY299" s="18" t="s">
        <v>146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155</v>
      </c>
      <c r="BK299" s="186">
        <f>ROUND(I299*H299,2)</f>
        <v>0</v>
      </c>
      <c r="BL299" s="18" t="s">
        <v>254</v>
      </c>
      <c r="BM299" s="185" t="s">
        <v>439</v>
      </c>
    </row>
    <row r="300" spans="1:65" s="2" customFormat="1" ht="11.25">
      <c r="A300" s="35"/>
      <c r="B300" s="36"/>
      <c r="C300" s="37"/>
      <c r="D300" s="187" t="s">
        <v>157</v>
      </c>
      <c r="E300" s="37"/>
      <c r="F300" s="188" t="s">
        <v>440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157</v>
      </c>
      <c r="AU300" s="18" t="s">
        <v>155</v>
      </c>
    </row>
    <row r="301" spans="1:65" s="14" customFormat="1" ht="11.25">
      <c r="B301" s="203"/>
      <c r="C301" s="204"/>
      <c r="D301" s="194" t="s">
        <v>159</v>
      </c>
      <c r="E301" s="204"/>
      <c r="F301" s="206" t="s">
        <v>441</v>
      </c>
      <c r="G301" s="204"/>
      <c r="H301" s="207">
        <v>5.9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159</v>
      </c>
      <c r="AU301" s="213" t="s">
        <v>155</v>
      </c>
      <c r="AV301" s="14" t="s">
        <v>155</v>
      </c>
      <c r="AW301" s="14" t="s">
        <v>4</v>
      </c>
      <c r="AX301" s="14" t="s">
        <v>79</v>
      </c>
      <c r="AY301" s="213" t="s">
        <v>146</v>
      </c>
    </row>
    <row r="302" spans="1:65" s="12" customFormat="1" ht="22.9" customHeight="1">
      <c r="B302" s="158"/>
      <c r="C302" s="159"/>
      <c r="D302" s="160" t="s">
        <v>70</v>
      </c>
      <c r="E302" s="172" t="s">
        <v>442</v>
      </c>
      <c r="F302" s="172" t="s">
        <v>443</v>
      </c>
      <c r="G302" s="159"/>
      <c r="H302" s="159"/>
      <c r="I302" s="162"/>
      <c r="J302" s="173">
        <f>BK302</f>
        <v>0</v>
      </c>
      <c r="K302" s="159"/>
      <c r="L302" s="164"/>
      <c r="M302" s="165"/>
      <c r="N302" s="166"/>
      <c r="O302" s="166"/>
      <c r="P302" s="167">
        <f>SUM(P303:P309)</f>
        <v>0</v>
      </c>
      <c r="Q302" s="166"/>
      <c r="R302" s="167">
        <f>SUM(R303:R309)</f>
        <v>0.09</v>
      </c>
      <c r="S302" s="166"/>
      <c r="T302" s="168">
        <f>SUM(T303:T309)</f>
        <v>1.3499999999999999E-3</v>
      </c>
      <c r="AR302" s="169" t="s">
        <v>155</v>
      </c>
      <c r="AT302" s="170" t="s">
        <v>70</v>
      </c>
      <c r="AU302" s="170" t="s">
        <v>79</v>
      </c>
      <c r="AY302" s="169" t="s">
        <v>146</v>
      </c>
      <c r="BK302" s="171">
        <f>SUM(BK303:BK309)</f>
        <v>0</v>
      </c>
    </row>
    <row r="303" spans="1:65" s="2" customFormat="1" ht="16.5" customHeight="1">
      <c r="A303" s="35"/>
      <c r="B303" s="36"/>
      <c r="C303" s="174" t="s">
        <v>444</v>
      </c>
      <c r="D303" s="174" t="s">
        <v>149</v>
      </c>
      <c r="E303" s="175" t="s">
        <v>445</v>
      </c>
      <c r="F303" s="176" t="s">
        <v>446</v>
      </c>
      <c r="G303" s="177" t="s">
        <v>231</v>
      </c>
      <c r="H303" s="178">
        <v>9</v>
      </c>
      <c r="I303" s="179"/>
      <c r="J303" s="180">
        <f>ROUND(I303*H303,2)</f>
        <v>0</v>
      </c>
      <c r="K303" s="176" t="s">
        <v>153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1.4999999999999999E-4</v>
      </c>
      <c r="T303" s="184">
        <f>S303*H303</f>
        <v>1.3499999999999999E-3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254</v>
      </c>
      <c r="AT303" s="185" t="s">
        <v>149</v>
      </c>
      <c r="AU303" s="185" t="s">
        <v>155</v>
      </c>
      <c r="AY303" s="18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155</v>
      </c>
      <c r="BK303" s="186">
        <f>ROUND(I303*H303,2)</f>
        <v>0</v>
      </c>
      <c r="BL303" s="18" t="s">
        <v>254</v>
      </c>
      <c r="BM303" s="185" t="s">
        <v>447</v>
      </c>
    </row>
    <row r="304" spans="1:65" s="2" customFormat="1" ht="11.25">
      <c r="A304" s="35"/>
      <c r="B304" s="36"/>
      <c r="C304" s="37"/>
      <c r="D304" s="187" t="s">
        <v>157</v>
      </c>
      <c r="E304" s="37"/>
      <c r="F304" s="188" t="s">
        <v>448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157</v>
      </c>
      <c r="AU304" s="18" t="s">
        <v>155</v>
      </c>
    </row>
    <row r="305" spans="1:65" s="13" customFormat="1" ht="11.25">
      <c r="B305" s="192"/>
      <c r="C305" s="193"/>
      <c r="D305" s="194" t="s">
        <v>159</v>
      </c>
      <c r="E305" s="195" t="s">
        <v>19</v>
      </c>
      <c r="F305" s="196" t="s">
        <v>449</v>
      </c>
      <c r="G305" s="193"/>
      <c r="H305" s="195" t="s">
        <v>19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159</v>
      </c>
      <c r="AU305" s="202" t="s">
        <v>155</v>
      </c>
      <c r="AV305" s="13" t="s">
        <v>79</v>
      </c>
      <c r="AW305" s="13" t="s">
        <v>33</v>
      </c>
      <c r="AX305" s="13" t="s">
        <v>71</v>
      </c>
      <c r="AY305" s="202" t="s">
        <v>146</v>
      </c>
    </row>
    <row r="306" spans="1:65" s="14" customFormat="1" ht="11.25">
      <c r="B306" s="203"/>
      <c r="C306" s="204"/>
      <c r="D306" s="194" t="s">
        <v>159</v>
      </c>
      <c r="E306" s="205" t="s">
        <v>19</v>
      </c>
      <c r="F306" s="206" t="s">
        <v>209</v>
      </c>
      <c r="G306" s="204"/>
      <c r="H306" s="207">
        <v>9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159</v>
      </c>
      <c r="AU306" s="213" t="s">
        <v>155</v>
      </c>
      <c r="AV306" s="14" t="s">
        <v>155</v>
      </c>
      <c r="AW306" s="14" t="s">
        <v>33</v>
      </c>
      <c r="AX306" s="14" t="s">
        <v>79</v>
      </c>
      <c r="AY306" s="213" t="s">
        <v>146</v>
      </c>
    </row>
    <row r="307" spans="1:65" s="2" customFormat="1" ht="24.2" customHeight="1">
      <c r="A307" s="35"/>
      <c r="B307" s="36"/>
      <c r="C307" s="174" t="s">
        <v>450</v>
      </c>
      <c r="D307" s="174" t="s">
        <v>149</v>
      </c>
      <c r="E307" s="175" t="s">
        <v>451</v>
      </c>
      <c r="F307" s="176" t="s">
        <v>452</v>
      </c>
      <c r="G307" s="177" t="s">
        <v>410</v>
      </c>
      <c r="H307" s="178">
        <v>9</v>
      </c>
      <c r="I307" s="179"/>
      <c r="J307" s="180">
        <f>ROUND(I307*H307,2)</f>
        <v>0</v>
      </c>
      <c r="K307" s="176" t="s">
        <v>411</v>
      </c>
      <c r="L307" s="40"/>
      <c r="M307" s="181" t="s">
        <v>19</v>
      </c>
      <c r="N307" s="182" t="s">
        <v>43</v>
      </c>
      <c r="O307" s="65"/>
      <c r="P307" s="183">
        <f>O307*H307</f>
        <v>0</v>
      </c>
      <c r="Q307" s="183">
        <v>0.01</v>
      </c>
      <c r="R307" s="183">
        <f>Q307*H307</f>
        <v>0.09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254</v>
      </c>
      <c r="AT307" s="185" t="s">
        <v>149</v>
      </c>
      <c r="AU307" s="185" t="s">
        <v>155</v>
      </c>
      <c r="AY307" s="18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155</v>
      </c>
      <c r="BK307" s="186">
        <f>ROUND(I307*H307,2)</f>
        <v>0</v>
      </c>
      <c r="BL307" s="18" t="s">
        <v>254</v>
      </c>
      <c r="BM307" s="185" t="s">
        <v>453</v>
      </c>
    </row>
    <row r="308" spans="1:65" s="13" customFormat="1" ht="11.25">
      <c r="B308" s="192"/>
      <c r="C308" s="193"/>
      <c r="D308" s="194" t="s">
        <v>159</v>
      </c>
      <c r="E308" s="195" t="s">
        <v>19</v>
      </c>
      <c r="F308" s="196" t="s">
        <v>449</v>
      </c>
      <c r="G308" s="193"/>
      <c r="H308" s="195" t="s">
        <v>19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159</v>
      </c>
      <c r="AU308" s="202" t="s">
        <v>155</v>
      </c>
      <c r="AV308" s="13" t="s">
        <v>79</v>
      </c>
      <c r="AW308" s="13" t="s">
        <v>33</v>
      </c>
      <c r="AX308" s="13" t="s">
        <v>71</v>
      </c>
      <c r="AY308" s="202" t="s">
        <v>146</v>
      </c>
    </row>
    <row r="309" spans="1:65" s="14" customFormat="1" ht="11.25">
      <c r="B309" s="203"/>
      <c r="C309" s="204"/>
      <c r="D309" s="194" t="s">
        <v>159</v>
      </c>
      <c r="E309" s="205" t="s">
        <v>19</v>
      </c>
      <c r="F309" s="206" t="s">
        <v>209</v>
      </c>
      <c r="G309" s="204"/>
      <c r="H309" s="207">
        <v>9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159</v>
      </c>
      <c r="AU309" s="213" t="s">
        <v>155</v>
      </c>
      <c r="AV309" s="14" t="s">
        <v>155</v>
      </c>
      <c r="AW309" s="14" t="s">
        <v>33</v>
      </c>
      <c r="AX309" s="14" t="s">
        <v>79</v>
      </c>
      <c r="AY309" s="213" t="s">
        <v>146</v>
      </c>
    </row>
    <row r="310" spans="1:65" s="12" customFormat="1" ht="22.9" customHeight="1">
      <c r="B310" s="158"/>
      <c r="C310" s="159"/>
      <c r="D310" s="160" t="s">
        <v>70</v>
      </c>
      <c r="E310" s="172" t="s">
        <v>454</v>
      </c>
      <c r="F310" s="172" t="s">
        <v>455</v>
      </c>
      <c r="G310" s="159"/>
      <c r="H310" s="159"/>
      <c r="I310" s="162"/>
      <c r="J310" s="173">
        <f>BK310</f>
        <v>0</v>
      </c>
      <c r="K310" s="159"/>
      <c r="L310" s="164"/>
      <c r="M310" s="165"/>
      <c r="N310" s="166"/>
      <c r="O310" s="166"/>
      <c r="P310" s="167">
        <f>SUM(P311:P337)</f>
        <v>0</v>
      </c>
      <c r="Q310" s="166"/>
      <c r="R310" s="167">
        <f>SUM(R311:R337)</f>
        <v>1.4240000000000002</v>
      </c>
      <c r="S310" s="166"/>
      <c r="T310" s="168">
        <f>SUM(T311:T337)</f>
        <v>0.216</v>
      </c>
      <c r="AR310" s="169" t="s">
        <v>155</v>
      </c>
      <c r="AT310" s="170" t="s">
        <v>70</v>
      </c>
      <c r="AU310" s="170" t="s">
        <v>79</v>
      </c>
      <c r="AY310" s="169" t="s">
        <v>146</v>
      </c>
      <c r="BK310" s="171">
        <f>SUM(BK311:BK337)</f>
        <v>0</v>
      </c>
    </row>
    <row r="311" spans="1:65" s="2" customFormat="1" ht="24.2" customHeight="1">
      <c r="A311" s="35"/>
      <c r="B311" s="36"/>
      <c r="C311" s="174" t="s">
        <v>456</v>
      </c>
      <c r="D311" s="174" t="s">
        <v>149</v>
      </c>
      <c r="E311" s="175" t="s">
        <v>457</v>
      </c>
      <c r="F311" s="176" t="s">
        <v>458</v>
      </c>
      <c r="G311" s="177" t="s">
        <v>231</v>
      </c>
      <c r="H311" s="178">
        <v>9</v>
      </c>
      <c r="I311" s="179"/>
      <c r="J311" s="180">
        <f>ROUND(I311*H311,2)</f>
        <v>0</v>
      </c>
      <c r="K311" s="176" t="s">
        <v>153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254</v>
      </c>
      <c r="AT311" s="185" t="s">
        <v>149</v>
      </c>
      <c r="AU311" s="185" t="s">
        <v>155</v>
      </c>
      <c r="AY311" s="18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155</v>
      </c>
      <c r="BK311" s="186">
        <f>ROUND(I311*H311,2)</f>
        <v>0</v>
      </c>
      <c r="BL311" s="18" t="s">
        <v>254</v>
      </c>
      <c r="BM311" s="185" t="s">
        <v>459</v>
      </c>
    </row>
    <row r="312" spans="1:65" s="2" customFormat="1" ht="11.25">
      <c r="A312" s="35"/>
      <c r="B312" s="36"/>
      <c r="C312" s="37"/>
      <c r="D312" s="187" t="s">
        <v>157</v>
      </c>
      <c r="E312" s="37"/>
      <c r="F312" s="188" t="s">
        <v>460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157</v>
      </c>
      <c r="AU312" s="18" t="s">
        <v>155</v>
      </c>
    </row>
    <row r="313" spans="1:65" s="13" customFormat="1" ht="11.25">
      <c r="B313" s="192"/>
      <c r="C313" s="193"/>
      <c r="D313" s="194" t="s">
        <v>159</v>
      </c>
      <c r="E313" s="195" t="s">
        <v>19</v>
      </c>
      <c r="F313" s="196" t="s">
        <v>461</v>
      </c>
      <c r="G313" s="193"/>
      <c r="H313" s="195" t="s">
        <v>19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159</v>
      </c>
      <c r="AU313" s="202" t="s">
        <v>155</v>
      </c>
      <c r="AV313" s="13" t="s">
        <v>79</v>
      </c>
      <c r="AW313" s="13" t="s">
        <v>33</v>
      </c>
      <c r="AX313" s="13" t="s">
        <v>71</v>
      </c>
      <c r="AY313" s="202" t="s">
        <v>146</v>
      </c>
    </row>
    <row r="314" spans="1:65" s="14" customFormat="1" ht="11.25">
      <c r="B314" s="203"/>
      <c r="C314" s="204"/>
      <c r="D314" s="194" t="s">
        <v>159</v>
      </c>
      <c r="E314" s="205" t="s">
        <v>19</v>
      </c>
      <c r="F314" s="206" t="s">
        <v>209</v>
      </c>
      <c r="G314" s="204"/>
      <c r="H314" s="207">
        <v>9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159</v>
      </c>
      <c r="AU314" s="213" t="s">
        <v>155</v>
      </c>
      <c r="AV314" s="14" t="s">
        <v>155</v>
      </c>
      <c r="AW314" s="14" t="s">
        <v>33</v>
      </c>
      <c r="AX314" s="14" t="s">
        <v>79</v>
      </c>
      <c r="AY314" s="213" t="s">
        <v>146</v>
      </c>
    </row>
    <row r="315" spans="1:65" s="2" customFormat="1" ht="16.5" customHeight="1">
      <c r="A315" s="35"/>
      <c r="B315" s="36"/>
      <c r="C315" s="225" t="s">
        <v>462</v>
      </c>
      <c r="D315" s="225" t="s">
        <v>261</v>
      </c>
      <c r="E315" s="226" t="s">
        <v>463</v>
      </c>
      <c r="F315" s="227" t="s">
        <v>464</v>
      </c>
      <c r="G315" s="228" t="s">
        <v>231</v>
      </c>
      <c r="H315" s="229">
        <v>9</v>
      </c>
      <c r="I315" s="230"/>
      <c r="J315" s="231">
        <f>ROUND(I315*H315,2)</f>
        <v>0</v>
      </c>
      <c r="K315" s="227" t="s">
        <v>153</v>
      </c>
      <c r="L315" s="232"/>
      <c r="M315" s="233" t="s">
        <v>19</v>
      </c>
      <c r="N315" s="234" t="s">
        <v>43</v>
      </c>
      <c r="O315" s="65"/>
      <c r="P315" s="183">
        <f>O315*H315</f>
        <v>0</v>
      </c>
      <c r="Q315" s="183">
        <v>1.6E-2</v>
      </c>
      <c r="R315" s="183">
        <f>Q315*H315</f>
        <v>0.14400000000000002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354</v>
      </c>
      <c r="AT315" s="185" t="s">
        <v>261</v>
      </c>
      <c r="AU315" s="185" t="s">
        <v>155</v>
      </c>
      <c r="AY315" s="18" t="s">
        <v>146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155</v>
      </c>
      <c r="BK315" s="186">
        <f>ROUND(I315*H315,2)</f>
        <v>0</v>
      </c>
      <c r="BL315" s="18" t="s">
        <v>254</v>
      </c>
      <c r="BM315" s="185" t="s">
        <v>465</v>
      </c>
    </row>
    <row r="316" spans="1:65" s="2" customFormat="1" ht="24.2" customHeight="1">
      <c r="A316" s="35"/>
      <c r="B316" s="36"/>
      <c r="C316" s="174" t="s">
        <v>466</v>
      </c>
      <c r="D316" s="174" t="s">
        <v>149</v>
      </c>
      <c r="E316" s="175" t="s">
        <v>467</v>
      </c>
      <c r="F316" s="176" t="s">
        <v>468</v>
      </c>
      <c r="G316" s="177" t="s">
        <v>231</v>
      </c>
      <c r="H316" s="178">
        <v>9</v>
      </c>
      <c r="I316" s="179"/>
      <c r="J316" s="180">
        <f>ROUND(I316*H316,2)</f>
        <v>0</v>
      </c>
      <c r="K316" s="176" t="s">
        <v>153</v>
      </c>
      <c r="L316" s="40"/>
      <c r="M316" s="181" t="s">
        <v>19</v>
      </c>
      <c r="N316" s="182" t="s">
        <v>43</v>
      </c>
      <c r="O316" s="65"/>
      <c r="P316" s="183">
        <f>O316*H316</f>
        <v>0</v>
      </c>
      <c r="Q316" s="183">
        <v>0</v>
      </c>
      <c r="R316" s="183">
        <f>Q316*H316</f>
        <v>0</v>
      </c>
      <c r="S316" s="183">
        <v>2.4E-2</v>
      </c>
      <c r="T316" s="184">
        <f>S316*H316</f>
        <v>0.216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254</v>
      </c>
      <c r="AT316" s="185" t="s">
        <v>149</v>
      </c>
      <c r="AU316" s="185" t="s">
        <v>155</v>
      </c>
      <c r="AY316" s="18" t="s">
        <v>146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155</v>
      </c>
      <c r="BK316" s="186">
        <f>ROUND(I316*H316,2)</f>
        <v>0</v>
      </c>
      <c r="BL316" s="18" t="s">
        <v>254</v>
      </c>
      <c r="BM316" s="185" t="s">
        <v>469</v>
      </c>
    </row>
    <row r="317" spans="1:65" s="2" customFormat="1" ht="11.25">
      <c r="A317" s="35"/>
      <c r="B317" s="36"/>
      <c r="C317" s="37"/>
      <c r="D317" s="187" t="s">
        <v>157</v>
      </c>
      <c r="E317" s="37"/>
      <c r="F317" s="188" t="s">
        <v>470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157</v>
      </c>
      <c r="AU317" s="18" t="s">
        <v>155</v>
      </c>
    </row>
    <row r="318" spans="1:65" s="13" customFormat="1" ht="11.25">
      <c r="B318" s="192"/>
      <c r="C318" s="193"/>
      <c r="D318" s="194" t="s">
        <v>159</v>
      </c>
      <c r="E318" s="195" t="s">
        <v>19</v>
      </c>
      <c r="F318" s="196" t="s">
        <v>461</v>
      </c>
      <c r="G318" s="193"/>
      <c r="H318" s="195" t="s">
        <v>19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159</v>
      </c>
      <c r="AU318" s="202" t="s">
        <v>155</v>
      </c>
      <c r="AV318" s="13" t="s">
        <v>79</v>
      </c>
      <c r="AW318" s="13" t="s">
        <v>33</v>
      </c>
      <c r="AX318" s="13" t="s">
        <v>71</v>
      </c>
      <c r="AY318" s="202" t="s">
        <v>146</v>
      </c>
    </row>
    <row r="319" spans="1:65" s="14" customFormat="1" ht="11.25">
      <c r="B319" s="203"/>
      <c r="C319" s="204"/>
      <c r="D319" s="194" t="s">
        <v>159</v>
      </c>
      <c r="E319" s="205" t="s">
        <v>19</v>
      </c>
      <c r="F319" s="206" t="s">
        <v>209</v>
      </c>
      <c r="G319" s="204"/>
      <c r="H319" s="207">
        <v>9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159</v>
      </c>
      <c r="AU319" s="213" t="s">
        <v>155</v>
      </c>
      <c r="AV319" s="14" t="s">
        <v>155</v>
      </c>
      <c r="AW319" s="14" t="s">
        <v>33</v>
      </c>
      <c r="AX319" s="14" t="s">
        <v>79</v>
      </c>
      <c r="AY319" s="213" t="s">
        <v>146</v>
      </c>
    </row>
    <row r="320" spans="1:65" s="2" customFormat="1" ht="37.9" customHeight="1">
      <c r="A320" s="35"/>
      <c r="B320" s="36"/>
      <c r="C320" s="174" t="s">
        <v>471</v>
      </c>
      <c r="D320" s="174" t="s">
        <v>149</v>
      </c>
      <c r="E320" s="175" t="s">
        <v>472</v>
      </c>
      <c r="F320" s="176" t="s">
        <v>473</v>
      </c>
      <c r="G320" s="177" t="s">
        <v>410</v>
      </c>
      <c r="H320" s="178">
        <v>4</v>
      </c>
      <c r="I320" s="179"/>
      <c r="J320" s="180">
        <f>ROUND(I320*H320,2)</f>
        <v>0</v>
      </c>
      <c r="K320" s="176" t="s">
        <v>411</v>
      </c>
      <c r="L320" s="40"/>
      <c r="M320" s="181" t="s">
        <v>19</v>
      </c>
      <c r="N320" s="182" t="s">
        <v>43</v>
      </c>
      <c r="O320" s="65"/>
      <c r="P320" s="183">
        <f>O320*H320</f>
        <v>0</v>
      </c>
      <c r="Q320" s="183">
        <v>0.25</v>
      </c>
      <c r="R320" s="183">
        <f>Q320*H320</f>
        <v>1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254</v>
      </c>
      <c r="AT320" s="185" t="s">
        <v>149</v>
      </c>
      <c r="AU320" s="185" t="s">
        <v>155</v>
      </c>
      <c r="AY320" s="18" t="s">
        <v>146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155</v>
      </c>
      <c r="BK320" s="186">
        <f>ROUND(I320*H320,2)</f>
        <v>0</v>
      </c>
      <c r="BL320" s="18" t="s">
        <v>254</v>
      </c>
      <c r="BM320" s="185" t="s">
        <v>474</v>
      </c>
    </row>
    <row r="321" spans="1:65" s="13" customFormat="1" ht="11.25">
      <c r="B321" s="192"/>
      <c r="C321" s="193"/>
      <c r="D321" s="194" t="s">
        <v>159</v>
      </c>
      <c r="E321" s="195" t="s">
        <v>19</v>
      </c>
      <c r="F321" s="196" t="s">
        <v>475</v>
      </c>
      <c r="G321" s="193"/>
      <c r="H321" s="195" t="s">
        <v>19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159</v>
      </c>
      <c r="AU321" s="202" t="s">
        <v>155</v>
      </c>
      <c r="AV321" s="13" t="s">
        <v>79</v>
      </c>
      <c r="AW321" s="13" t="s">
        <v>33</v>
      </c>
      <c r="AX321" s="13" t="s">
        <v>71</v>
      </c>
      <c r="AY321" s="202" t="s">
        <v>146</v>
      </c>
    </row>
    <row r="322" spans="1:65" s="14" customFormat="1" ht="11.25">
      <c r="B322" s="203"/>
      <c r="C322" s="204"/>
      <c r="D322" s="194" t="s">
        <v>159</v>
      </c>
      <c r="E322" s="205" t="s">
        <v>19</v>
      </c>
      <c r="F322" s="206" t="s">
        <v>154</v>
      </c>
      <c r="G322" s="204"/>
      <c r="H322" s="207">
        <v>4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159</v>
      </c>
      <c r="AU322" s="213" t="s">
        <v>155</v>
      </c>
      <c r="AV322" s="14" t="s">
        <v>155</v>
      </c>
      <c r="AW322" s="14" t="s">
        <v>33</v>
      </c>
      <c r="AX322" s="14" t="s">
        <v>79</v>
      </c>
      <c r="AY322" s="213" t="s">
        <v>146</v>
      </c>
    </row>
    <row r="323" spans="1:65" s="2" customFormat="1" ht="24.2" customHeight="1">
      <c r="A323" s="35"/>
      <c r="B323" s="36"/>
      <c r="C323" s="174" t="s">
        <v>476</v>
      </c>
      <c r="D323" s="174" t="s">
        <v>149</v>
      </c>
      <c r="E323" s="175" t="s">
        <v>477</v>
      </c>
      <c r="F323" s="176" t="s">
        <v>478</v>
      </c>
      <c r="G323" s="177" t="s">
        <v>410</v>
      </c>
      <c r="H323" s="178">
        <v>4</v>
      </c>
      <c r="I323" s="179"/>
      <c r="J323" s="180">
        <f>ROUND(I323*H323,2)</f>
        <v>0</v>
      </c>
      <c r="K323" s="176" t="s">
        <v>411</v>
      </c>
      <c r="L323" s="40"/>
      <c r="M323" s="181" t="s">
        <v>19</v>
      </c>
      <c r="N323" s="182" t="s">
        <v>43</v>
      </c>
      <c r="O323" s="65"/>
      <c r="P323" s="183">
        <f>O323*H323</f>
        <v>0</v>
      </c>
      <c r="Q323" s="183">
        <v>0.05</v>
      </c>
      <c r="R323" s="183">
        <f>Q323*H323</f>
        <v>0.2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254</v>
      </c>
      <c r="AT323" s="185" t="s">
        <v>149</v>
      </c>
      <c r="AU323" s="185" t="s">
        <v>155</v>
      </c>
      <c r="AY323" s="18" t="s">
        <v>146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155</v>
      </c>
      <c r="BK323" s="186">
        <f>ROUND(I323*H323,2)</f>
        <v>0</v>
      </c>
      <c r="BL323" s="18" t="s">
        <v>254</v>
      </c>
      <c r="BM323" s="185" t="s">
        <v>479</v>
      </c>
    </row>
    <row r="324" spans="1:65" s="13" customFormat="1" ht="11.25">
      <c r="B324" s="192"/>
      <c r="C324" s="193"/>
      <c r="D324" s="194" t="s">
        <v>159</v>
      </c>
      <c r="E324" s="195" t="s">
        <v>19</v>
      </c>
      <c r="F324" s="196" t="s">
        <v>480</v>
      </c>
      <c r="G324" s="193"/>
      <c r="H324" s="195" t="s">
        <v>19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159</v>
      </c>
      <c r="AU324" s="202" t="s">
        <v>155</v>
      </c>
      <c r="AV324" s="13" t="s">
        <v>79</v>
      </c>
      <c r="AW324" s="13" t="s">
        <v>33</v>
      </c>
      <c r="AX324" s="13" t="s">
        <v>71</v>
      </c>
      <c r="AY324" s="202" t="s">
        <v>146</v>
      </c>
    </row>
    <row r="325" spans="1:65" s="14" customFormat="1" ht="11.25">
      <c r="B325" s="203"/>
      <c r="C325" s="204"/>
      <c r="D325" s="194" t="s">
        <v>159</v>
      </c>
      <c r="E325" s="205" t="s">
        <v>19</v>
      </c>
      <c r="F325" s="206" t="s">
        <v>154</v>
      </c>
      <c r="G325" s="204"/>
      <c r="H325" s="207">
        <v>4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159</v>
      </c>
      <c r="AU325" s="213" t="s">
        <v>155</v>
      </c>
      <c r="AV325" s="14" t="s">
        <v>155</v>
      </c>
      <c r="AW325" s="14" t="s">
        <v>33</v>
      </c>
      <c r="AX325" s="14" t="s">
        <v>79</v>
      </c>
      <c r="AY325" s="213" t="s">
        <v>146</v>
      </c>
    </row>
    <row r="326" spans="1:65" s="2" customFormat="1" ht="24.2" customHeight="1">
      <c r="A326" s="35"/>
      <c r="B326" s="36"/>
      <c r="C326" s="174" t="s">
        <v>481</v>
      </c>
      <c r="D326" s="174" t="s">
        <v>149</v>
      </c>
      <c r="E326" s="175" t="s">
        <v>482</v>
      </c>
      <c r="F326" s="176" t="s">
        <v>483</v>
      </c>
      <c r="G326" s="177" t="s">
        <v>410</v>
      </c>
      <c r="H326" s="178">
        <v>4</v>
      </c>
      <c r="I326" s="179"/>
      <c r="J326" s="180">
        <f>ROUND(I326*H326,2)</f>
        <v>0</v>
      </c>
      <c r="K326" s="176" t="s">
        <v>411</v>
      </c>
      <c r="L326" s="40"/>
      <c r="M326" s="181" t="s">
        <v>19</v>
      </c>
      <c r="N326" s="182" t="s">
        <v>43</v>
      </c>
      <c r="O326" s="65"/>
      <c r="P326" s="183">
        <f>O326*H326</f>
        <v>0</v>
      </c>
      <c r="Q326" s="183">
        <v>0.02</v>
      </c>
      <c r="R326" s="183">
        <f>Q326*H326</f>
        <v>0.08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254</v>
      </c>
      <c r="AT326" s="185" t="s">
        <v>149</v>
      </c>
      <c r="AU326" s="185" t="s">
        <v>155</v>
      </c>
      <c r="AY326" s="18" t="s">
        <v>146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155</v>
      </c>
      <c r="BK326" s="186">
        <f>ROUND(I326*H326,2)</f>
        <v>0</v>
      </c>
      <c r="BL326" s="18" t="s">
        <v>254</v>
      </c>
      <c r="BM326" s="185" t="s">
        <v>484</v>
      </c>
    </row>
    <row r="327" spans="1:65" s="13" customFormat="1" ht="11.25">
      <c r="B327" s="192"/>
      <c r="C327" s="193"/>
      <c r="D327" s="194" t="s">
        <v>159</v>
      </c>
      <c r="E327" s="195" t="s">
        <v>19</v>
      </c>
      <c r="F327" s="196" t="s">
        <v>485</v>
      </c>
      <c r="G327" s="193"/>
      <c r="H327" s="195" t="s">
        <v>19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159</v>
      </c>
      <c r="AU327" s="202" t="s">
        <v>155</v>
      </c>
      <c r="AV327" s="13" t="s">
        <v>79</v>
      </c>
      <c r="AW327" s="13" t="s">
        <v>33</v>
      </c>
      <c r="AX327" s="13" t="s">
        <v>71</v>
      </c>
      <c r="AY327" s="202" t="s">
        <v>146</v>
      </c>
    </row>
    <row r="328" spans="1:65" s="14" customFormat="1" ht="11.25">
      <c r="B328" s="203"/>
      <c r="C328" s="204"/>
      <c r="D328" s="194" t="s">
        <v>159</v>
      </c>
      <c r="E328" s="205" t="s">
        <v>19</v>
      </c>
      <c r="F328" s="206" t="s">
        <v>154</v>
      </c>
      <c r="G328" s="204"/>
      <c r="H328" s="207">
        <v>4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159</v>
      </c>
      <c r="AU328" s="213" t="s">
        <v>155</v>
      </c>
      <c r="AV328" s="14" t="s">
        <v>155</v>
      </c>
      <c r="AW328" s="14" t="s">
        <v>33</v>
      </c>
      <c r="AX328" s="14" t="s">
        <v>79</v>
      </c>
      <c r="AY328" s="213" t="s">
        <v>146</v>
      </c>
    </row>
    <row r="329" spans="1:65" s="2" customFormat="1" ht="24.2" customHeight="1">
      <c r="A329" s="35"/>
      <c r="B329" s="36"/>
      <c r="C329" s="174" t="s">
        <v>486</v>
      </c>
      <c r="D329" s="174" t="s">
        <v>149</v>
      </c>
      <c r="E329" s="175" t="s">
        <v>487</v>
      </c>
      <c r="F329" s="176" t="s">
        <v>488</v>
      </c>
      <c r="G329" s="177" t="s">
        <v>333</v>
      </c>
      <c r="H329" s="178">
        <v>1.4239999999999999</v>
      </c>
      <c r="I329" s="179"/>
      <c r="J329" s="180">
        <f>ROUND(I329*H329,2)</f>
        <v>0</v>
      </c>
      <c r="K329" s="176" t="s">
        <v>153</v>
      </c>
      <c r="L329" s="40"/>
      <c r="M329" s="181" t="s">
        <v>19</v>
      </c>
      <c r="N329" s="182" t="s">
        <v>43</v>
      </c>
      <c r="O329" s="65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5" t="s">
        <v>254</v>
      </c>
      <c r="AT329" s="185" t="s">
        <v>149</v>
      </c>
      <c r="AU329" s="185" t="s">
        <v>155</v>
      </c>
      <c r="AY329" s="18" t="s">
        <v>146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8" t="s">
        <v>155</v>
      </c>
      <c r="BK329" s="186">
        <f>ROUND(I329*H329,2)</f>
        <v>0</v>
      </c>
      <c r="BL329" s="18" t="s">
        <v>254</v>
      </c>
      <c r="BM329" s="185" t="s">
        <v>489</v>
      </c>
    </row>
    <row r="330" spans="1:65" s="2" customFormat="1" ht="11.25">
      <c r="A330" s="35"/>
      <c r="B330" s="36"/>
      <c r="C330" s="37"/>
      <c r="D330" s="187" t="s">
        <v>157</v>
      </c>
      <c r="E330" s="37"/>
      <c r="F330" s="188" t="s">
        <v>490</v>
      </c>
      <c r="G330" s="37"/>
      <c r="H330" s="37"/>
      <c r="I330" s="189"/>
      <c r="J330" s="37"/>
      <c r="K330" s="37"/>
      <c r="L330" s="40"/>
      <c r="M330" s="190"/>
      <c r="N330" s="191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157</v>
      </c>
      <c r="AU330" s="18" t="s">
        <v>155</v>
      </c>
    </row>
    <row r="331" spans="1:65" s="2" customFormat="1" ht="24.2" customHeight="1">
      <c r="A331" s="35"/>
      <c r="B331" s="36"/>
      <c r="C331" s="174" t="s">
        <v>491</v>
      </c>
      <c r="D331" s="174" t="s">
        <v>149</v>
      </c>
      <c r="E331" s="175" t="s">
        <v>492</v>
      </c>
      <c r="F331" s="176" t="s">
        <v>493</v>
      </c>
      <c r="G331" s="177" t="s">
        <v>333</v>
      </c>
      <c r="H331" s="178">
        <v>1.4239999999999999</v>
      </c>
      <c r="I331" s="179"/>
      <c r="J331" s="180">
        <f>ROUND(I331*H331,2)</f>
        <v>0</v>
      </c>
      <c r="K331" s="176" t="s">
        <v>153</v>
      </c>
      <c r="L331" s="40"/>
      <c r="M331" s="181" t="s">
        <v>19</v>
      </c>
      <c r="N331" s="182" t="s">
        <v>43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254</v>
      </c>
      <c r="AT331" s="185" t="s">
        <v>149</v>
      </c>
      <c r="AU331" s="185" t="s">
        <v>155</v>
      </c>
      <c r="AY331" s="18" t="s">
        <v>146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155</v>
      </c>
      <c r="BK331" s="186">
        <f>ROUND(I331*H331,2)</f>
        <v>0</v>
      </c>
      <c r="BL331" s="18" t="s">
        <v>254</v>
      </c>
      <c r="BM331" s="185" t="s">
        <v>494</v>
      </c>
    </row>
    <row r="332" spans="1:65" s="2" customFormat="1" ht="11.25">
      <c r="A332" s="35"/>
      <c r="B332" s="36"/>
      <c r="C332" s="37"/>
      <c r="D332" s="187" t="s">
        <v>157</v>
      </c>
      <c r="E332" s="37"/>
      <c r="F332" s="188" t="s">
        <v>495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157</v>
      </c>
      <c r="AU332" s="18" t="s">
        <v>155</v>
      </c>
    </row>
    <row r="333" spans="1:65" s="2" customFormat="1" ht="24.2" customHeight="1">
      <c r="A333" s="35"/>
      <c r="B333" s="36"/>
      <c r="C333" s="174" t="s">
        <v>496</v>
      </c>
      <c r="D333" s="174" t="s">
        <v>149</v>
      </c>
      <c r="E333" s="175" t="s">
        <v>497</v>
      </c>
      <c r="F333" s="176" t="s">
        <v>498</v>
      </c>
      <c r="G333" s="177" t="s">
        <v>333</v>
      </c>
      <c r="H333" s="178">
        <v>1.4239999999999999</v>
      </c>
      <c r="I333" s="179"/>
      <c r="J333" s="180">
        <f>ROUND(I333*H333,2)</f>
        <v>0</v>
      </c>
      <c r="K333" s="176" t="s">
        <v>153</v>
      </c>
      <c r="L333" s="40"/>
      <c r="M333" s="181" t="s">
        <v>19</v>
      </c>
      <c r="N333" s="182" t="s">
        <v>43</v>
      </c>
      <c r="O333" s="65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254</v>
      </c>
      <c r="AT333" s="185" t="s">
        <v>149</v>
      </c>
      <c r="AU333" s="185" t="s">
        <v>155</v>
      </c>
      <c r="AY333" s="18" t="s">
        <v>146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155</v>
      </c>
      <c r="BK333" s="186">
        <f>ROUND(I333*H333,2)</f>
        <v>0</v>
      </c>
      <c r="BL333" s="18" t="s">
        <v>254</v>
      </c>
      <c r="BM333" s="185" t="s">
        <v>499</v>
      </c>
    </row>
    <row r="334" spans="1:65" s="2" customFormat="1" ht="11.25">
      <c r="A334" s="35"/>
      <c r="B334" s="36"/>
      <c r="C334" s="37"/>
      <c r="D334" s="187" t="s">
        <v>157</v>
      </c>
      <c r="E334" s="37"/>
      <c r="F334" s="188" t="s">
        <v>500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157</v>
      </c>
      <c r="AU334" s="18" t="s">
        <v>155</v>
      </c>
    </row>
    <row r="335" spans="1:65" s="2" customFormat="1" ht="33" customHeight="1">
      <c r="A335" s="35"/>
      <c r="B335" s="36"/>
      <c r="C335" s="174" t="s">
        <v>501</v>
      </c>
      <c r="D335" s="174" t="s">
        <v>149</v>
      </c>
      <c r="E335" s="175" t="s">
        <v>502</v>
      </c>
      <c r="F335" s="176" t="s">
        <v>503</v>
      </c>
      <c r="G335" s="177" t="s">
        <v>333</v>
      </c>
      <c r="H335" s="178">
        <v>28.48</v>
      </c>
      <c r="I335" s="179"/>
      <c r="J335" s="180">
        <f>ROUND(I335*H335,2)</f>
        <v>0</v>
      </c>
      <c r="K335" s="176" t="s">
        <v>153</v>
      </c>
      <c r="L335" s="40"/>
      <c r="M335" s="181" t="s">
        <v>19</v>
      </c>
      <c r="N335" s="182" t="s">
        <v>43</v>
      </c>
      <c r="O335" s="65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254</v>
      </c>
      <c r="AT335" s="185" t="s">
        <v>149</v>
      </c>
      <c r="AU335" s="185" t="s">
        <v>155</v>
      </c>
      <c r="AY335" s="18" t="s">
        <v>146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155</v>
      </c>
      <c r="BK335" s="186">
        <f>ROUND(I335*H335,2)</f>
        <v>0</v>
      </c>
      <c r="BL335" s="18" t="s">
        <v>254</v>
      </c>
      <c r="BM335" s="185" t="s">
        <v>504</v>
      </c>
    </row>
    <row r="336" spans="1:65" s="2" customFormat="1" ht="11.25">
      <c r="A336" s="35"/>
      <c r="B336" s="36"/>
      <c r="C336" s="37"/>
      <c r="D336" s="187" t="s">
        <v>157</v>
      </c>
      <c r="E336" s="37"/>
      <c r="F336" s="188" t="s">
        <v>505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157</v>
      </c>
      <c r="AU336" s="18" t="s">
        <v>155</v>
      </c>
    </row>
    <row r="337" spans="1:65" s="14" customFormat="1" ht="11.25">
      <c r="B337" s="203"/>
      <c r="C337" s="204"/>
      <c r="D337" s="194" t="s">
        <v>159</v>
      </c>
      <c r="E337" s="204"/>
      <c r="F337" s="206" t="s">
        <v>506</v>
      </c>
      <c r="G337" s="204"/>
      <c r="H337" s="207">
        <v>28.48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159</v>
      </c>
      <c r="AU337" s="213" t="s">
        <v>155</v>
      </c>
      <c r="AV337" s="14" t="s">
        <v>155</v>
      </c>
      <c r="AW337" s="14" t="s">
        <v>4</v>
      </c>
      <c r="AX337" s="14" t="s">
        <v>79</v>
      </c>
      <c r="AY337" s="213" t="s">
        <v>146</v>
      </c>
    </row>
    <row r="338" spans="1:65" s="12" customFormat="1" ht="22.9" customHeight="1">
      <c r="B338" s="158"/>
      <c r="C338" s="159"/>
      <c r="D338" s="160" t="s">
        <v>70</v>
      </c>
      <c r="E338" s="172" t="s">
        <v>507</v>
      </c>
      <c r="F338" s="172" t="s">
        <v>508</v>
      </c>
      <c r="G338" s="159"/>
      <c r="H338" s="159"/>
      <c r="I338" s="162"/>
      <c r="J338" s="173">
        <f>BK338</f>
        <v>0</v>
      </c>
      <c r="K338" s="159"/>
      <c r="L338" s="164"/>
      <c r="M338" s="165"/>
      <c r="N338" s="166"/>
      <c r="O338" s="166"/>
      <c r="P338" s="167">
        <f>SUM(P339:P352)</f>
        <v>0</v>
      </c>
      <c r="Q338" s="166"/>
      <c r="R338" s="167">
        <f>SUM(R339:R352)</f>
        <v>1.2360000000000001E-2</v>
      </c>
      <c r="S338" s="166"/>
      <c r="T338" s="168">
        <f>SUM(T339:T352)</f>
        <v>0</v>
      </c>
      <c r="AR338" s="169" t="s">
        <v>155</v>
      </c>
      <c r="AT338" s="170" t="s">
        <v>70</v>
      </c>
      <c r="AU338" s="170" t="s">
        <v>79</v>
      </c>
      <c r="AY338" s="169" t="s">
        <v>146</v>
      </c>
      <c r="BK338" s="171">
        <f>SUM(BK339:BK352)</f>
        <v>0</v>
      </c>
    </row>
    <row r="339" spans="1:65" s="2" customFormat="1" ht="21.75" customHeight="1">
      <c r="A339" s="35"/>
      <c r="B339" s="36"/>
      <c r="C339" s="174" t="s">
        <v>509</v>
      </c>
      <c r="D339" s="174" t="s">
        <v>149</v>
      </c>
      <c r="E339" s="175" t="s">
        <v>510</v>
      </c>
      <c r="F339" s="176" t="s">
        <v>511</v>
      </c>
      <c r="G339" s="177" t="s">
        <v>231</v>
      </c>
      <c r="H339" s="178">
        <v>6</v>
      </c>
      <c r="I339" s="179"/>
      <c r="J339" s="180">
        <f>ROUND(I339*H339,2)</f>
        <v>0</v>
      </c>
      <c r="K339" s="176" t="s">
        <v>153</v>
      </c>
      <c r="L339" s="40"/>
      <c r="M339" s="181" t="s">
        <v>19</v>
      </c>
      <c r="N339" s="182" t="s">
        <v>43</v>
      </c>
      <c r="O339" s="6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254</v>
      </c>
      <c r="AT339" s="185" t="s">
        <v>149</v>
      </c>
      <c r="AU339" s="185" t="s">
        <v>155</v>
      </c>
      <c r="AY339" s="18" t="s">
        <v>146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155</v>
      </c>
      <c r="BK339" s="186">
        <f>ROUND(I339*H339,2)</f>
        <v>0</v>
      </c>
      <c r="BL339" s="18" t="s">
        <v>254</v>
      </c>
      <c r="BM339" s="185" t="s">
        <v>512</v>
      </c>
    </row>
    <row r="340" spans="1:65" s="2" customFormat="1" ht="11.25">
      <c r="A340" s="35"/>
      <c r="B340" s="36"/>
      <c r="C340" s="37"/>
      <c r="D340" s="187" t="s">
        <v>157</v>
      </c>
      <c r="E340" s="37"/>
      <c r="F340" s="188" t="s">
        <v>513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157</v>
      </c>
      <c r="AU340" s="18" t="s">
        <v>155</v>
      </c>
    </row>
    <row r="341" spans="1:65" s="13" customFormat="1" ht="11.25">
      <c r="B341" s="192"/>
      <c r="C341" s="193"/>
      <c r="D341" s="194" t="s">
        <v>159</v>
      </c>
      <c r="E341" s="195" t="s">
        <v>19</v>
      </c>
      <c r="F341" s="196" t="s">
        <v>514</v>
      </c>
      <c r="G341" s="193"/>
      <c r="H341" s="195" t="s">
        <v>19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159</v>
      </c>
      <c r="AU341" s="202" t="s">
        <v>155</v>
      </c>
      <c r="AV341" s="13" t="s">
        <v>79</v>
      </c>
      <c r="AW341" s="13" t="s">
        <v>33</v>
      </c>
      <c r="AX341" s="13" t="s">
        <v>71</v>
      </c>
      <c r="AY341" s="202" t="s">
        <v>146</v>
      </c>
    </row>
    <row r="342" spans="1:65" s="14" customFormat="1" ht="11.25">
      <c r="B342" s="203"/>
      <c r="C342" s="204"/>
      <c r="D342" s="194" t="s">
        <v>159</v>
      </c>
      <c r="E342" s="205" t="s">
        <v>19</v>
      </c>
      <c r="F342" s="206" t="s">
        <v>173</v>
      </c>
      <c r="G342" s="204"/>
      <c r="H342" s="207">
        <v>6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159</v>
      </c>
      <c r="AU342" s="213" t="s">
        <v>155</v>
      </c>
      <c r="AV342" s="14" t="s">
        <v>155</v>
      </c>
      <c r="AW342" s="14" t="s">
        <v>33</v>
      </c>
      <c r="AX342" s="14" t="s">
        <v>79</v>
      </c>
      <c r="AY342" s="213" t="s">
        <v>146</v>
      </c>
    </row>
    <row r="343" spans="1:65" s="2" customFormat="1" ht="16.5" customHeight="1">
      <c r="A343" s="35"/>
      <c r="B343" s="36"/>
      <c r="C343" s="225" t="s">
        <v>515</v>
      </c>
      <c r="D343" s="225" t="s">
        <v>261</v>
      </c>
      <c r="E343" s="226" t="s">
        <v>516</v>
      </c>
      <c r="F343" s="227" t="s">
        <v>517</v>
      </c>
      <c r="G343" s="228" t="s">
        <v>231</v>
      </c>
      <c r="H343" s="229">
        <v>6</v>
      </c>
      <c r="I343" s="230"/>
      <c r="J343" s="231">
        <f>ROUND(I343*H343,2)</f>
        <v>0</v>
      </c>
      <c r="K343" s="227" t="s">
        <v>153</v>
      </c>
      <c r="L343" s="232"/>
      <c r="M343" s="233" t="s">
        <v>19</v>
      </c>
      <c r="N343" s="234" t="s">
        <v>43</v>
      </c>
      <c r="O343" s="65"/>
      <c r="P343" s="183">
        <f>O343*H343</f>
        <v>0</v>
      </c>
      <c r="Q343" s="183">
        <v>2.0600000000000002E-3</v>
      </c>
      <c r="R343" s="183">
        <f>Q343*H343</f>
        <v>1.2360000000000001E-2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354</v>
      </c>
      <c r="AT343" s="185" t="s">
        <v>261</v>
      </c>
      <c r="AU343" s="185" t="s">
        <v>155</v>
      </c>
      <c r="AY343" s="18" t="s">
        <v>146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155</v>
      </c>
      <c r="BK343" s="186">
        <f>ROUND(I343*H343,2)</f>
        <v>0</v>
      </c>
      <c r="BL343" s="18" t="s">
        <v>254</v>
      </c>
      <c r="BM343" s="185" t="s">
        <v>518</v>
      </c>
    </row>
    <row r="344" spans="1:65" s="2" customFormat="1" ht="24.2" customHeight="1">
      <c r="A344" s="35"/>
      <c r="B344" s="36"/>
      <c r="C344" s="174" t="s">
        <v>519</v>
      </c>
      <c r="D344" s="174" t="s">
        <v>149</v>
      </c>
      <c r="E344" s="175" t="s">
        <v>520</v>
      </c>
      <c r="F344" s="176" t="s">
        <v>521</v>
      </c>
      <c r="G344" s="177" t="s">
        <v>333</v>
      </c>
      <c r="H344" s="178">
        <v>1.2E-2</v>
      </c>
      <c r="I344" s="179"/>
      <c r="J344" s="180">
        <f>ROUND(I344*H344,2)</f>
        <v>0</v>
      </c>
      <c r="K344" s="176" t="s">
        <v>153</v>
      </c>
      <c r="L344" s="40"/>
      <c r="M344" s="181" t="s">
        <v>19</v>
      </c>
      <c r="N344" s="182" t="s">
        <v>43</v>
      </c>
      <c r="O344" s="65"/>
      <c r="P344" s="183">
        <f>O344*H344</f>
        <v>0</v>
      </c>
      <c r="Q344" s="183">
        <v>0</v>
      </c>
      <c r="R344" s="183">
        <f>Q344*H344</f>
        <v>0</v>
      </c>
      <c r="S344" s="183">
        <v>0</v>
      </c>
      <c r="T344" s="18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5" t="s">
        <v>254</v>
      </c>
      <c r="AT344" s="185" t="s">
        <v>149</v>
      </c>
      <c r="AU344" s="185" t="s">
        <v>155</v>
      </c>
      <c r="AY344" s="18" t="s">
        <v>146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8" t="s">
        <v>155</v>
      </c>
      <c r="BK344" s="186">
        <f>ROUND(I344*H344,2)</f>
        <v>0</v>
      </c>
      <c r="BL344" s="18" t="s">
        <v>254</v>
      </c>
      <c r="BM344" s="185" t="s">
        <v>522</v>
      </c>
    </row>
    <row r="345" spans="1:65" s="2" customFormat="1" ht="11.25">
      <c r="A345" s="35"/>
      <c r="B345" s="36"/>
      <c r="C345" s="37"/>
      <c r="D345" s="187" t="s">
        <v>157</v>
      </c>
      <c r="E345" s="37"/>
      <c r="F345" s="188" t="s">
        <v>523</v>
      </c>
      <c r="G345" s="37"/>
      <c r="H345" s="37"/>
      <c r="I345" s="189"/>
      <c r="J345" s="37"/>
      <c r="K345" s="37"/>
      <c r="L345" s="40"/>
      <c r="M345" s="190"/>
      <c r="N345" s="191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157</v>
      </c>
      <c r="AU345" s="18" t="s">
        <v>155</v>
      </c>
    </row>
    <row r="346" spans="1:65" s="2" customFormat="1" ht="24.2" customHeight="1">
      <c r="A346" s="35"/>
      <c r="B346" s="36"/>
      <c r="C346" s="174" t="s">
        <v>524</v>
      </c>
      <c r="D346" s="174" t="s">
        <v>149</v>
      </c>
      <c r="E346" s="175" t="s">
        <v>525</v>
      </c>
      <c r="F346" s="176" t="s">
        <v>526</v>
      </c>
      <c r="G346" s="177" t="s">
        <v>333</v>
      </c>
      <c r="H346" s="178">
        <v>1.2E-2</v>
      </c>
      <c r="I346" s="179"/>
      <c r="J346" s="180">
        <f>ROUND(I346*H346,2)</f>
        <v>0</v>
      </c>
      <c r="K346" s="176" t="s">
        <v>153</v>
      </c>
      <c r="L346" s="40"/>
      <c r="M346" s="181" t="s">
        <v>19</v>
      </c>
      <c r="N346" s="182" t="s">
        <v>43</v>
      </c>
      <c r="O346" s="65"/>
      <c r="P346" s="183">
        <f>O346*H346</f>
        <v>0</v>
      </c>
      <c r="Q346" s="183">
        <v>0</v>
      </c>
      <c r="R346" s="183">
        <f>Q346*H346</f>
        <v>0</v>
      </c>
      <c r="S346" s="183">
        <v>0</v>
      </c>
      <c r="T346" s="18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5" t="s">
        <v>254</v>
      </c>
      <c r="AT346" s="185" t="s">
        <v>149</v>
      </c>
      <c r="AU346" s="185" t="s">
        <v>155</v>
      </c>
      <c r="AY346" s="18" t="s">
        <v>146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8" t="s">
        <v>155</v>
      </c>
      <c r="BK346" s="186">
        <f>ROUND(I346*H346,2)</f>
        <v>0</v>
      </c>
      <c r="BL346" s="18" t="s">
        <v>254</v>
      </c>
      <c r="BM346" s="185" t="s">
        <v>527</v>
      </c>
    </row>
    <row r="347" spans="1:65" s="2" customFormat="1" ht="11.25">
      <c r="A347" s="35"/>
      <c r="B347" s="36"/>
      <c r="C347" s="37"/>
      <c r="D347" s="187" t="s">
        <v>157</v>
      </c>
      <c r="E347" s="37"/>
      <c r="F347" s="188" t="s">
        <v>528</v>
      </c>
      <c r="G347" s="37"/>
      <c r="H347" s="37"/>
      <c r="I347" s="189"/>
      <c r="J347" s="37"/>
      <c r="K347" s="37"/>
      <c r="L347" s="40"/>
      <c r="M347" s="190"/>
      <c r="N347" s="191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157</v>
      </c>
      <c r="AU347" s="18" t="s">
        <v>155</v>
      </c>
    </row>
    <row r="348" spans="1:65" s="2" customFormat="1" ht="24.2" customHeight="1">
      <c r="A348" s="35"/>
      <c r="B348" s="36"/>
      <c r="C348" s="174" t="s">
        <v>529</v>
      </c>
      <c r="D348" s="174" t="s">
        <v>149</v>
      </c>
      <c r="E348" s="175" t="s">
        <v>530</v>
      </c>
      <c r="F348" s="176" t="s">
        <v>531</v>
      </c>
      <c r="G348" s="177" t="s">
        <v>333</v>
      </c>
      <c r="H348" s="178">
        <v>1.2E-2</v>
      </c>
      <c r="I348" s="179"/>
      <c r="J348" s="180">
        <f>ROUND(I348*H348,2)</f>
        <v>0</v>
      </c>
      <c r="K348" s="176" t="s">
        <v>153</v>
      </c>
      <c r="L348" s="40"/>
      <c r="M348" s="181" t="s">
        <v>19</v>
      </c>
      <c r="N348" s="182" t="s">
        <v>43</v>
      </c>
      <c r="O348" s="65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5" t="s">
        <v>254</v>
      </c>
      <c r="AT348" s="185" t="s">
        <v>149</v>
      </c>
      <c r="AU348" s="185" t="s">
        <v>155</v>
      </c>
      <c r="AY348" s="18" t="s">
        <v>146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8" t="s">
        <v>155</v>
      </c>
      <c r="BK348" s="186">
        <f>ROUND(I348*H348,2)</f>
        <v>0</v>
      </c>
      <c r="BL348" s="18" t="s">
        <v>254</v>
      </c>
      <c r="BM348" s="185" t="s">
        <v>532</v>
      </c>
    </row>
    <row r="349" spans="1:65" s="2" customFormat="1" ht="11.25">
      <c r="A349" s="35"/>
      <c r="B349" s="36"/>
      <c r="C349" s="37"/>
      <c r="D349" s="187" t="s">
        <v>157</v>
      </c>
      <c r="E349" s="37"/>
      <c r="F349" s="188" t="s">
        <v>533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157</v>
      </c>
      <c r="AU349" s="18" t="s">
        <v>155</v>
      </c>
    </row>
    <row r="350" spans="1:65" s="2" customFormat="1" ht="33" customHeight="1">
      <c r="A350" s="35"/>
      <c r="B350" s="36"/>
      <c r="C350" s="174" t="s">
        <v>534</v>
      </c>
      <c r="D350" s="174" t="s">
        <v>149</v>
      </c>
      <c r="E350" s="175" t="s">
        <v>535</v>
      </c>
      <c r="F350" s="176" t="s">
        <v>536</v>
      </c>
      <c r="G350" s="177" t="s">
        <v>333</v>
      </c>
      <c r="H350" s="178">
        <v>0.24</v>
      </c>
      <c r="I350" s="179"/>
      <c r="J350" s="180">
        <f>ROUND(I350*H350,2)</f>
        <v>0</v>
      </c>
      <c r="K350" s="176" t="s">
        <v>153</v>
      </c>
      <c r="L350" s="40"/>
      <c r="M350" s="181" t="s">
        <v>19</v>
      </c>
      <c r="N350" s="182" t="s">
        <v>43</v>
      </c>
      <c r="O350" s="65"/>
      <c r="P350" s="183">
        <f>O350*H350</f>
        <v>0</v>
      </c>
      <c r="Q350" s="183">
        <v>0</v>
      </c>
      <c r="R350" s="183">
        <f>Q350*H350</f>
        <v>0</v>
      </c>
      <c r="S350" s="183">
        <v>0</v>
      </c>
      <c r="T350" s="18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5" t="s">
        <v>254</v>
      </c>
      <c r="AT350" s="185" t="s">
        <v>149</v>
      </c>
      <c r="AU350" s="185" t="s">
        <v>155</v>
      </c>
      <c r="AY350" s="18" t="s">
        <v>146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8" t="s">
        <v>155</v>
      </c>
      <c r="BK350" s="186">
        <f>ROUND(I350*H350,2)</f>
        <v>0</v>
      </c>
      <c r="BL350" s="18" t="s">
        <v>254</v>
      </c>
      <c r="BM350" s="185" t="s">
        <v>537</v>
      </c>
    </row>
    <row r="351" spans="1:65" s="2" customFormat="1" ht="11.25">
      <c r="A351" s="35"/>
      <c r="B351" s="36"/>
      <c r="C351" s="37"/>
      <c r="D351" s="187" t="s">
        <v>157</v>
      </c>
      <c r="E351" s="37"/>
      <c r="F351" s="188" t="s">
        <v>538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157</v>
      </c>
      <c r="AU351" s="18" t="s">
        <v>155</v>
      </c>
    </row>
    <row r="352" spans="1:65" s="14" customFormat="1" ht="11.25">
      <c r="B352" s="203"/>
      <c r="C352" s="204"/>
      <c r="D352" s="194" t="s">
        <v>159</v>
      </c>
      <c r="E352" s="204"/>
      <c r="F352" s="206" t="s">
        <v>539</v>
      </c>
      <c r="G352" s="204"/>
      <c r="H352" s="207">
        <v>0.24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159</v>
      </c>
      <c r="AU352" s="213" t="s">
        <v>155</v>
      </c>
      <c r="AV352" s="14" t="s">
        <v>155</v>
      </c>
      <c r="AW352" s="14" t="s">
        <v>4</v>
      </c>
      <c r="AX352" s="14" t="s">
        <v>79</v>
      </c>
      <c r="AY352" s="213" t="s">
        <v>146</v>
      </c>
    </row>
    <row r="353" spans="1:65" s="12" customFormat="1" ht="22.9" customHeight="1">
      <c r="B353" s="158"/>
      <c r="C353" s="159"/>
      <c r="D353" s="160" t="s">
        <v>70</v>
      </c>
      <c r="E353" s="172" t="s">
        <v>540</v>
      </c>
      <c r="F353" s="172" t="s">
        <v>541</v>
      </c>
      <c r="G353" s="159"/>
      <c r="H353" s="159"/>
      <c r="I353" s="162"/>
      <c r="J353" s="173">
        <f>BK353</f>
        <v>0</v>
      </c>
      <c r="K353" s="159"/>
      <c r="L353" s="164"/>
      <c r="M353" s="165"/>
      <c r="N353" s="166"/>
      <c r="O353" s="166"/>
      <c r="P353" s="167">
        <f>SUM(P354:P412)</f>
        <v>0</v>
      </c>
      <c r="Q353" s="166"/>
      <c r="R353" s="167">
        <f>SUM(R354:R412)</f>
        <v>0.71711419999999992</v>
      </c>
      <c r="S353" s="166"/>
      <c r="T353" s="168">
        <f>SUM(T354:T412)</f>
        <v>2.0552970399999997</v>
      </c>
      <c r="AR353" s="169" t="s">
        <v>155</v>
      </c>
      <c r="AT353" s="170" t="s">
        <v>70</v>
      </c>
      <c r="AU353" s="170" t="s">
        <v>79</v>
      </c>
      <c r="AY353" s="169" t="s">
        <v>146</v>
      </c>
      <c r="BK353" s="171">
        <f>SUM(BK354:BK412)</f>
        <v>0</v>
      </c>
    </row>
    <row r="354" spans="1:65" s="2" customFormat="1" ht="16.5" customHeight="1">
      <c r="A354" s="35"/>
      <c r="B354" s="36"/>
      <c r="C354" s="174" t="s">
        <v>542</v>
      </c>
      <c r="D354" s="174" t="s">
        <v>149</v>
      </c>
      <c r="E354" s="175" t="s">
        <v>543</v>
      </c>
      <c r="F354" s="176" t="s">
        <v>544</v>
      </c>
      <c r="G354" s="177" t="s">
        <v>152</v>
      </c>
      <c r="H354" s="178">
        <v>24.712</v>
      </c>
      <c r="I354" s="179"/>
      <c r="J354" s="180">
        <f>ROUND(I354*H354,2)</f>
        <v>0</v>
      </c>
      <c r="K354" s="176" t="s">
        <v>153</v>
      </c>
      <c r="L354" s="40"/>
      <c r="M354" s="181" t="s">
        <v>19</v>
      </c>
      <c r="N354" s="182" t="s">
        <v>43</v>
      </c>
      <c r="O354" s="65"/>
      <c r="P354" s="183">
        <f>O354*H354</f>
        <v>0</v>
      </c>
      <c r="Q354" s="183">
        <v>0</v>
      </c>
      <c r="R354" s="183">
        <f>Q354*H354</f>
        <v>0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254</v>
      </c>
      <c r="AT354" s="185" t="s">
        <v>149</v>
      </c>
      <c r="AU354" s="185" t="s">
        <v>155</v>
      </c>
      <c r="AY354" s="18" t="s">
        <v>146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155</v>
      </c>
      <c r="BK354" s="186">
        <f>ROUND(I354*H354,2)</f>
        <v>0</v>
      </c>
      <c r="BL354" s="18" t="s">
        <v>254</v>
      </c>
      <c r="BM354" s="185" t="s">
        <v>545</v>
      </c>
    </row>
    <row r="355" spans="1:65" s="2" customFormat="1" ht="11.25">
      <c r="A355" s="35"/>
      <c r="B355" s="36"/>
      <c r="C355" s="37"/>
      <c r="D355" s="187" t="s">
        <v>157</v>
      </c>
      <c r="E355" s="37"/>
      <c r="F355" s="188" t="s">
        <v>546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157</v>
      </c>
      <c r="AU355" s="18" t="s">
        <v>155</v>
      </c>
    </row>
    <row r="356" spans="1:65" s="13" customFormat="1" ht="11.25">
      <c r="B356" s="192"/>
      <c r="C356" s="193"/>
      <c r="D356" s="194" t="s">
        <v>159</v>
      </c>
      <c r="E356" s="195" t="s">
        <v>19</v>
      </c>
      <c r="F356" s="196" t="s">
        <v>547</v>
      </c>
      <c r="G356" s="193"/>
      <c r="H356" s="195" t="s">
        <v>19</v>
      </c>
      <c r="I356" s="197"/>
      <c r="J356" s="193"/>
      <c r="K356" s="193"/>
      <c r="L356" s="198"/>
      <c r="M356" s="199"/>
      <c r="N356" s="200"/>
      <c r="O356" s="200"/>
      <c r="P356" s="200"/>
      <c r="Q356" s="200"/>
      <c r="R356" s="200"/>
      <c r="S356" s="200"/>
      <c r="T356" s="201"/>
      <c r="AT356" s="202" t="s">
        <v>159</v>
      </c>
      <c r="AU356" s="202" t="s">
        <v>155</v>
      </c>
      <c r="AV356" s="13" t="s">
        <v>79</v>
      </c>
      <c r="AW356" s="13" t="s">
        <v>33</v>
      </c>
      <c r="AX356" s="13" t="s">
        <v>71</v>
      </c>
      <c r="AY356" s="202" t="s">
        <v>146</v>
      </c>
    </row>
    <row r="357" spans="1:65" s="14" customFormat="1" ht="11.25">
      <c r="B357" s="203"/>
      <c r="C357" s="204"/>
      <c r="D357" s="194" t="s">
        <v>159</v>
      </c>
      <c r="E357" s="205" t="s">
        <v>19</v>
      </c>
      <c r="F357" s="206" t="s">
        <v>180</v>
      </c>
      <c r="G357" s="204"/>
      <c r="H357" s="207">
        <v>21.712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159</v>
      </c>
      <c r="AU357" s="213" t="s">
        <v>155</v>
      </c>
      <c r="AV357" s="14" t="s">
        <v>155</v>
      </c>
      <c r="AW357" s="14" t="s">
        <v>33</v>
      </c>
      <c r="AX357" s="14" t="s">
        <v>71</v>
      </c>
      <c r="AY357" s="213" t="s">
        <v>146</v>
      </c>
    </row>
    <row r="358" spans="1:65" s="14" customFormat="1" ht="11.25">
      <c r="B358" s="203"/>
      <c r="C358" s="204"/>
      <c r="D358" s="194" t="s">
        <v>159</v>
      </c>
      <c r="E358" s="205" t="s">
        <v>19</v>
      </c>
      <c r="F358" s="206" t="s">
        <v>162</v>
      </c>
      <c r="G358" s="204"/>
      <c r="H358" s="207">
        <v>3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159</v>
      </c>
      <c r="AU358" s="213" t="s">
        <v>155</v>
      </c>
      <c r="AV358" s="14" t="s">
        <v>155</v>
      </c>
      <c r="AW358" s="14" t="s">
        <v>33</v>
      </c>
      <c r="AX358" s="14" t="s">
        <v>71</v>
      </c>
      <c r="AY358" s="213" t="s">
        <v>146</v>
      </c>
    </row>
    <row r="359" spans="1:65" s="15" customFormat="1" ht="11.25">
      <c r="B359" s="214"/>
      <c r="C359" s="215"/>
      <c r="D359" s="194" t="s">
        <v>159</v>
      </c>
      <c r="E359" s="216" t="s">
        <v>19</v>
      </c>
      <c r="F359" s="217" t="s">
        <v>164</v>
      </c>
      <c r="G359" s="215"/>
      <c r="H359" s="218">
        <v>24.712</v>
      </c>
      <c r="I359" s="219"/>
      <c r="J359" s="215"/>
      <c r="K359" s="215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159</v>
      </c>
      <c r="AU359" s="224" t="s">
        <v>155</v>
      </c>
      <c r="AV359" s="15" t="s">
        <v>154</v>
      </c>
      <c r="AW359" s="15" t="s">
        <v>33</v>
      </c>
      <c r="AX359" s="15" t="s">
        <v>79</v>
      </c>
      <c r="AY359" s="224" t="s">
        <v>146</v>
      </c>
    </row>
    <row r="360" spans="1:65" s="2" customFormat="1" ht="16.5" customHeight="1">
      <c r="A360" s="35"/>
      <c r="B360" s="36"/>
      <c r="C360" s="174" t="s">
        <v>548</v>
      </c>
      <c r="D360" s="174" t="s">
        <v>149</v>
      </c>
      <c r="E360" s="175" t="s">
        <v>549</v>
      </c>
      <c r="F360" s="176" t="s">
        <v>550</v>
      </c>
      <c r="G360" s="177" t="s">
        <v>152</v>
      </c>
      <c r="H360" s="178">
        <v>24.712</v>
      </c>
      <c r="I360" s="179"/>
      <c r="J360" s="180">
        <f>ROUND(I360*H360,2)</f>
        <v>0</v>
      </c>
      <c r="K360" s="176" t="s">
        <v>153</v>
      </c>
      <c r="L360" s="40"/>
      <c r="M360" s="181" t="s">
        <v>19</v>
      </c>
      <c r="N360" s="182" t="s">
        <v>43</v>
      </c>
      <c r="O360" s="65"/>
      <c r="P360" s="183">
        <f>O360*H360</f>
        <v>0</v>
      </c>
      <c r="Q360" s="183">
        <v>2.9999999999999997E-4</v>
      </c>
      <c r="R360" s="183">
        <f>Q360*H360</f>
        <v>7.4135999999999994E-3</v>
      </c>
      <c r="S360" s="183">
        <v>0</v>
      </c>
      <c r="T360" s="18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5" t="s">
        <v>254</v>
      </c>
      <c r="AT360" s="185" t="s">
        <v>149</v>
      </c>
      <c r="AU360" s="185" t="s">
        <v>155</v>
      </c>
      <c r="AY360" s="18" t="s">
        <v>146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8" t="s">
        <v>155</v>
      </c>
      <c r="BK360" s="186">
        <f>ROUND(I360*H360,2)</f>
        <v>0</v>
      </c>
      <c r="BL360" s="18" t="s">
        <v>254</v>
      </c>
      <c r="BM360" s="185" t="s">
        <v>551</v>
      </c>
    </row>
    <row r="361" spans="1:65" s="2" customFormat="1" ht="11.25">
      <c r="A361" s="35"/>
      <c r="B361" s="36"/>
      <c r="C361" s="37"/>
      <c r="D361" s="187" t="s">
        <v>157</v>
      </c>
      <c r="E361" s="37"/>
      <c r="F361" s="188" t="s">
        <v>552</v>
      </c>
      <c r="G361" s="37"/>
      <c r="H361" s="37"/>
      <c r="I361" s="189"/>
      <c r="J361" s="37"/>
      <c r="K361" s="37"/>
      <c r="L361" s="40"/>
      <c r="M361" s="190"/>
      <c r="N361" s="19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157</v>
      </c>
      <c r="AU361" s="18" t="s">
        <v>155</v>
      </c>
    </row>
    <row r="362" spans="1:65" s="13" customFormat="1" ht="11.25">
      <c r="B362" s="192"/>
      <c r="C362" s="193"/>
      <c r="D362" s="194" t="s">
        <v>159</v>
      </c>
      <c r="E362" s="195" t="s">
        <v>19</v>
      </c>
      <c r="F362" s="196" t="s">
        <v>547</v>
      </c>
      <c r="G362" s="193"/>
      <c r="H362" s="195" t="s">
        <v>19</v>
      </c>
      <c r="I362" s="197"/>
      <c r="J362" s="193"/>
      <c r="K362" s="193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159</v>
      </c>
      <c r="AU362" s="202" t="s">
        <v>155</v>
      </c>
      <c r="AV362" s="13" t="s">
        <v>79</v>
      </c>
      <c r="AW362" s="13" t="s">
        <v>33</v>
      </c>
      <c r="AX362" s="13" t="s">
        <v>71</v>
      </c>
      <c r="AY362" s="202" t="s">
        <v>146</v>
      </c>
    </row>
    <row r="363" spans="1:65" s="14" customFormat="1" ht="11.25">
      <c r="B363" s="203"/>
      <c r="C363" s="204"/>
      <c r="D363" s="194" t="s">
        <v>159</v>
      </c>
      <c r="E363" s="205" t="s">
        <v>19</v>
      </c>
      <c r="F363" s="206" t="s">
        <v>180</v>
      </c>
      <c r="G363" s="204"/>
      <c r="H363" s="207">
        <v>21.712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159</v>
      </c>
      <c r="AU363" s="213" t="s">
        <v>155</v>
      </c>
      <c r="AV363" s="14" t="s">
        <v>155</v>
      </c>
      <c r="AW363" s="14" t="s">
        <v>33</v>
      </c>
      <c r="AX363" s="14" t="s">
        <v>71</v>
      </c>
      <c r="AY363" s="213" t="s">
        <v>146</v>
      </c>
    </row>
    <row r="364" spans="1:65" s="14" customFormat="1" ht="11.25">
      <c r="B364" s="203"/>
      <c r="C364" s="204"/>
      <c r="D364" s="194" t="s">
        <v>159</v>
      </c>
      <c r="E364" s="205" t="s">
        <v>19</v>
      </c>
      <c r="F364" s="206" t="s">
        <v>162</v>
      </c>
      <c r="G364" s="204"/>
      <c r="H364" s="207">
        <v>3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159</v>
      </c>
      <c r="AU364" s="213" t="s">
        <v>155</v>
      </c>
      <c r="AV364" s="14" t="s">
        <v>155</v>
      </c>
      <c r="AW364" s="14" t="s">
        <v>33</v>
      </c>
      <c r="AX364" s="14" t="s">
        <v>71</v>
      </c>
      <c r="AY364" s="213" t="s">
        <v>146</v>
      </c>
    </row>
    <row r="365" spans="1:65" s="15" customFormat="1" ht="11.25">
      <c r="B365" s="214"/>
      <c r="C365" s="215"/>
      <c r="D365" s="194" t="s">
        <v>159</v>
      </c>
      <c r="E365" s="216" t="s">
        <v>19</v>
      </c>
      <c r="F365" s="217" t="s">
        <v>164</v>
      </c>
      <c r="G365" s="215"/>
      <c r="H365" s="218">
        <v>24.712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159</v>
      </c>
      <c r="AU365" s="224" t="s">
        <v>155</v>
      </c>
      <c r="AV365" s="15" t="s">
        <v>154</v>
      </c>
      <c r="AW365" s="15" t="s">
        <v>33</v>
      </c>
      <c r="AX365" s="15" t="s">
        <v>79</v>
      </c>
      <c r="AY365" s="224" t="s">
        <v>146</v>
      </c>
    </row>
    <row r="366" spans="1:65" s="2" customFormat="1" ht="24.2" customHeight="1">
      <c r="A366" s="35"/>
      <c r="B366" s="36"/>
      <c r="C366" s="174" t="s">
        <v>553</v>
      </c>
      <c r="D366" s="174" t="s">
        <v>149</v>
      </c>
      <c r="E366" s="175" t="s">
        <v>554</v>
      </c>
      <c r="F366" s="176" t="s">
        <v>555</v>
      </c>
      <c r="G366" s="177" t="s">
        <v>305</v>
      </c>
      <c r="H366" s="178">
        <v>5.4</v>
      </c>
      <c r="I366" s="179"/>
      <c r="J366" s="180">
        <f>ROUND(I366*H366,2)</f>
        <v>0</v>
      </c>
      <c r="K366" s="176" t="s">
        <v>153</v>
      </c>
      <c r="L366" s="40"/>
      <c r="M366" s="181" t="s">
        <v>19</v>
      </c>
      <c r="N366" s="182" t="s">
        <v>43</v>
      </c>
      <c r="O366" s="65"/>
      <c r="P366" s="183">
        <f>O366*H366</f>
        <v>0</v>
      </c>
      <c r="Q366" s="183">
        <v>2.0000000000000001E-4</v>
      </c>
      <c r="R366" s="183">
        <f>Q366*H366</f>
        <v>1.0800000000000002E-3</v>
      </c>
      <c r="S366" s="183">
        <v>0</v>
      </c>
      <c r="T366" s="18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5" t="s">
        <v>254</v>
      </c>
      <c r="AT366" s="185" t="s">
        <v>149</v>
      </c>
      <c r="AU366" s="185" t="s">
        <v>155</v>
      </c>
      <c r="AY366" s="18" t="s">
        <v>146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8" t="s">
        <v>155</v>
      </c>
      <c r="BK366" s="186">
        <f>ROUND(I366*H366,2)</f>
        <v>0</v>
      </c>
      <c r="BL366" s="18" t="s">
        <v>254</v>
      </c>
      <c r="BM366" s="185" t="s">
        <v>556</v>
      </c>
    </row>
    <row r="367" spans="1:65" s="2" customFormat="1" ht="11.25">
      <c r="A367" s="35"/>
      <c r="B367" s="36"/>
      <c r="C367" s="37"/>
      <c r="D367" s="187" t="s">
        <v>157</v>
      </c>
      <c r="E367" s="37"/>
      <c r="F367" s="188" t="s">
        <v>557</v>
      </c>
      <c r="G367" s="37"/>
      <c r="H367" s="37"/>
      <c r="I367" s="189"/>
      <c r="J367" s="37"/>
      <c r="K367" s="37"/>
      <c r="L367" s="40"/>
      <c r="M367" s="190"/>
      <c r="N367" s="19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157</v>
      </c>
      <c r="AU367" s="18" t="s">
        <v>155</v>
      </c>
    </row>
    <row r="368" spans="1:65" s="13" customFormat="1" ht="11.25">
      <c r="B368" s="192"/>
      <c r="C368" s="193"/>
      <c r="D368" s="194" t="s">
        <v>159</v>
      </c>
      <c r="E368" s="195" t="s">
        <v>19</v>
      </c>
      <c r="F368" s="196" t="s">
        <v>558</v>
      </c>
      <c r="G368" s="193"/>
      <c r="H368" s="195" t="s">
        <v>19</v>
      </c>
      <c r="I368" s="197"/>
      <c r="J368" s="193"/>
      <c r="K368" s="193"/>
      <c r="L368" s="198"/>
      <c r="M368" s="199"/>
      <c r="N368" s="200"/>
      <c r="O368" s="200"/>
      <c r="P368" s="200"/>
      <c r="Q368" s="200"/>
      <c r="R368" s="200"/>
      <c r="S368" s="200"/>
      <c r="T368" s="201"/>
      <c r="AT368" s="202" t="s">
        <v>159</v>
      </c>
      <c r="AU368" s="202" t="s">
        <v>155</v>
      </c>
      <c r="AV368" s="13" t="s">
        <v>79</v>
      </c>
      <c r="AW368" s="13" t="s">
        <v>33</v>
      </c>
      <c r="AX368" s="13" t="s">
        <v>71</v>
      </c>
      <c r="AY368" s="202" t="s">
        <v>146</v>
      </c>
    </row>
    <row r="369" spans="1:65" s="14" customFormat="1" ht="11.25">
      <c r="B369" s="203"/>
      <c r="C369" s="204"/>
      <c r="D369" s="194" t="s">
        <v>159</v>
      </c>
      <c r="E369" s="205" t="s">
        <v>19</v>
      </c>
      <c r="F369" s="206" t="s">
        <v>559</v>
      </c>
      <c r="G369" s="204"/>
      <c r="H369" s="207">
        <v>5.4</v>
      </c>
      <c r="I369" s="208"/>
      <c r="J369" s="204"/>
      <c r="K369" s="204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159</v>
      </c>
      <c r="AU369" s="213" t="s">
        <v>155</v>
      </c>
      <c r="AV369" s="14" t="s">
        <v>155</v>
      </c>
      <c r="AW369" s="14" t="s">
        <v>33</v>
      </c>
      <c r="AX369" s="14" t="s">
        <v>79</v>
      </c>
      <c r="AY369" s="213" t="s">
        <v>146</v>
      </c>
    </row>
    <row r="370" spans="1:65" s="2" customFormat="1" ht="16.5" customHeight="1">
      <c r="A370" s="35"/>
      <c r="B370" s="36"/>
      <c r="C370" s="225" t="s">
        <v>560</v>
      </c>
      <c r="D370" s="225" t="s">
        <v>261</v>
      </c>
      <c r="E370" s="226" t="s">
        <v>561</v>
      </c>
      <c r="F370" s="227" t="s">
        <v>562</v>
      </c>
      <c r="G370" s="228" t="s">
        <v>305</v>
      </c>
      <c r="H370" s="229">
        <v>5.94</v>
      </c>
      <c r="I370" s="230"/>
      <c r="J370" s="231">
        <f>ROUND(I370*H370,2)</f>
        <v>0</v>
      </c>
      <c r="K370" s="227" t="s">
        <v>153</v>
      </c>
      <c r="L370" s="232"/>
      <c r="M370" s="233" t="s">
        <v>19</v>
      </c>
      <c r="N370" s="234" t="s">
        <v>43</v>
      </c>
      <c r="O370" s="65"/>
      <c r="P370" s="183">
        <f>O370*H370</f>
        <v>0</v>
      </c>
      <c r="Q370" s="183">
        <v>2.5999999999999998E-4</v>
      </c>
      <c r="R370" s="183">
        <f>Q370*H370</f>
        <v>1.5444E-3</v>
      </c>
      <c r="S370" s="183">
        <v>0</v>
      </c>
      <c r="T370" s="18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5" t="s">
        <v>354</v>
      </c>
      <c r="AT370" s="185" t="s">
        <v>261</v>
      </c>
      <c r="AU370" s="185" t="s">
        <v>155</v>
      </c>
      <c r="AY370" s="18" t="s">
        <v>146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8" t="s">
        <v>155</v>
      </c>
      <c r="BK370" s="186">
        <f>ROUND(I370*H370,2)</f>
        <v>0</v>
      </c>
      <c r="BL370" s="18" t="s">
        <v>254</v>
      </c>
      <c r="BM370" s="185" t="s">
        <v>563</v>
      </c>
    </row>
    <row r="371" spans="1:65" s="14" customFormat="1" ht="11.25">
      <c r="B371" s="203"/>
      <c r="C371" s="204"/>
      <c r="D371" s="194" t="s">
        <v>159</v>
      </c>
      <c r="E371" s="204"/>
      <c r="F371" s="206" t="s">
        <v>564</v>
      </c>
      <c r="G371" s="204"/>
      <c r="H371" s="207">
        <v>5.94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159</v>
      </c>
      <c r="AU371" s="213" t="s">
        <v>155</v>
      </c>
      <c r="AV371" s="14" t="s">
        <v>155</v>
      </c>
      <c r="AW371" s="14" t="s">
        <v>4</v>
      </c>
      <c r="AX371" s="14" t="s">
        <v>79</v>
      </c>
      <c r="AY371" s="213" t="s">
        <v>146</v>
      </c>
    </row>
    <row r="372" spans="1:65" s="2" customFormat="1" ht="16.5" customHeight="1">
      <c r="A372" s="35"/>
      <c r="B372" s="36"/>
      <c r="C372" s="174" t="s">
        <v>565</v>
      </c>
      <c r="D372" s="174" t="s">
        <v>149</v>
      </c>
      <c r="E372" s="175" t="s">
        <v>566</v>
      </c>
      <c r="F372" s="176" t="s">
        <v>567</v>
      </c>
      <c r="G372" s="177" t="s">
        <v>152</v>
      </c>
      <c r="H372" s="178">
        <v>24.712</v>
      </c>
      <c r="I372" s="179"/>
      <c r="J372" s="180">
        <f>ROUND(I372*H372,2)</f>
        <v>0</v>
      </c>
      <c r="K372" s="176" t="s">
        <v>153</v>
      </c>
      <c r="L372" s="40"/>
      <c r="M372" s="181" t="s">
        <v>19</v>
      </c>
      <c r="N372" s="182" t="s">
        <v>43</v>
      </c>
      <c r="O372" s="65"/>
      <c r="P372" s="183">
        <f>O372*H372</f>
        <v>0</v>
      </c>
      <c r="Q372" s="183">
        <v>0</v>
      </c>
      <c r="R372" s="183">
        <f>Q372*H372</f>
        <v>0</v>
      </c>
      <c r="S372" s="183">
        <v>8.3169999999999994E-2</v>
      </c>
      <c r="T372" s="184">
        <f>S372*H372</f>
        <v>2.0552970399999997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254</v>
      </c>
      <c r="AT372" s="185" t="s">
        <v>149</v>
      </c>
      <c r="AU372" s="185" t="s">
        <v>155</v>
      </c>
      <c r="AY372" s="18" t="s">
        <v>146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155</v>
      </c>
      <c r="BK372" s="186">
        <f>ROUND(I372*H372,2)</f>
        <v>0</v>
      </c>
      <c r="BL372" s="18" t="s">
        <v>254</v>
      </c>
      <c r="BM372" s="185" t="s">
        <v>568</v>
      </c>
    </row>
    <row r="373" spans="1:65" s="2" customFormat="1" ht="11.25">
      <c r="A373" s="35"/>
      <c r="B373" s="36"/>
      <c r="C373" s="37"/>
      <c r="D373" s="187" t="s">
        <v>157</v>
      </c>
      <c r="E373" s="37"/>
      <c r="F373" s="188" t="s">
        <v>569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157</v>
      </c>
      <c r="AU373" s="18" t="s">
        <v>155</v>
      </c>
    </row>
    <row r="374" spans="1:65" s="13" customFormat="1" ht="11.25">
      <c r="B374" s="192"/>
      <c r="C374" s="193"/>
      <c r="D374" s="194" t="s">
        <v>159</v>
      </c>
      <c r="E374" s="195" t="s">
        <v>19</v>
      </c>
      <c r="F374" s="196" t="s">
        <v>547</v>
      </c>
      <c r="G374" s="193"/>
      <c r="H374" s="195" t="s">
        <v>19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159</v>
      </c>
      <c r="AU374" s="202" t="s">
        <v>155</v>
      </c>
      <c r="AV374" s="13" t="s">
        <v>79</v>
      </c>
      <c r="AW374" s="13" t="s">
        <v>33</v>
      </c>
      <c r="AX374" s="13" t="s">
        <v>71</v>
      </c>
      <c r="AY374" s="202" t="s">
        <v>146</v>
      </c>
    </row>
    <row r="375" spans="1:65" s="14" customFormat="1" ht="11.25">
      <c r="B375" s="203"/>
      <c r="C375" s="204"/>
      <c r="D375" s="194" t="s">
        <v>159</v>
      </c>
      <c r="E375" s="205" t="s">
        <v>19</v>
      </c>
      <c r="F375" s="206" t="s">
        <v>180</v>
      </c>
      <c r="G375" s="204"/>
      <c r="H375" s="207">
        <v>21.712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159</v>
      </c>
      <c r="AU375" s="213" t="s">
        <v>155</v>
      </c>
      <c r="AV375" s="14" t="s">
        <v>155</v>
      </c>
      <c r="AW375" s="14" t="s">
        <v>33</v>
      </c>
      <c r="AX375" s="14" t="s">
        <v>71</v>
      </c>
      <c r="AY375" s="213" t="s">
        <v>146</v>
      </c>
    </row>
    <row r="376" spans="1:65" s="14" customFormat="1" ht="11.25">
      <c r="B376" s="203"/>
      <c r="C376" s="204"/>
      <c r="D376" s="194" t="s">
        <v>159</v>
      </c>
      <c r="E376" s="205" t="s">
        <v>19</v>
      </c>
      <c r="F376" s="206" t="s">
        <v>162</v>
      </c>
      <c r="G376" s="204"/>
      <c r="H376" s="207">
        <v>3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159</v>
      </c>
      <c r="AU376" s="213" t="s">
        <v>155</v>
      </c>
      <c r="AV376" s="14" t="s">
        <v>155</v>
      </c>
      <c r="AW376" s="14" t="s">
        <v>33</v>
      </c>
      <c r="AX376" s="14" t="s">
        <v>71</v>
      </c>
      <c r="AY376" s="213" t="s">
        <v>146</v>
      </c>
    </row>
    <row r="377" spans="1:65" s="15" customFormat="1" ht="11.25">
      <c r="B377" s="214"/>
      <c r="C377" s="215"/>
      <c r="D377" s="194" t="s">
        <v>159</v>
      </c>
      <c r="E377" s="216" t="s">
        <v>19</v>
      </c>
      <c r="F377" s="217" t="s">
        <v>164</v>
      </c>
      <c r="G377" s="215"/>
      <c r="H377" s="218">
        <v>24.712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159</v>
      </c>
      <c r="AU377" s="224" t="s">
        <v>155</v>
      </c>
      <c r="AV377" s="15" t="s">
        <v>154</v>
      </c>
      <c r="AW377" s="15" t="s">
        <v>33</v>
      </c>
      <c r="AX377" s="15" t="s">
        <v>79</v>
      </c>
      <c r="AY377" s="224" t="s">
        <v>146</v>
      </c>
    </row>
    <row r="378" spans="1:65" s="2" customFormat="1" ht="24.2" customHeight="1">
      <c r="A378" s="35"/>
      <c r="B378" s="36"/>
      <c r="C378" s="174" t="s">
        <v>570</v>
      </c>
      <c r="D378" s="174" t="s">
        <v>149</v>
      </c>
      <c r="E378" s="175" t="s">
        <v>571</v>
      </c>
      <c r="F378" s="176" t="s">
        <v>572</v>
      </c>
      <c r="G378" s="177" t="s">
        <v>152</v>
      </c>
      <c r="H378" s="178">
        <v>24.712</v>
      </c>
      <c r="I378" s="179"/>
      <c r="J378" s="180">
        <f>ROUND(I378*H378,2)</f>
        <v>0</v>
      </c>
      <c r="K378" s="176" t="s">
        <v>153</v>
      </c>
      <c r="L378" s="40"/>
      <c r="M378" s="181" t="s">
        <v>19</v>
      </c>
      <c r="N378" s="182" t="s">
        <v>43</v>
      </c>
      <c r="O378" s="65"/>
      <c r="P378" s="183">
        <f>O378*H378</f>
        <v>0</v>
      </c>
      <c r="Q378" s="183">
        <v>6.3499999999999997E-3</v>
      </c>
      <c r="R378" s="183">
        <f>Q378*H378</f>
        <v>0.15692119999999998</v>
      </c>
      <c r="S378" s="183">
        <v>0</v>
      </c>
      <c r="T378" s="18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5" t="s">
        <v>254</v>
      </c>
      <c r="AT378" s="185" t="s">
        <v>149</v>
      </c>
      <c r="AU378" s="185" t="s">
        <v>155</v>
      </c>
      <c r="AY378" s="18" t="s">
        <v>146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8" t="s">
        <v>155</v>
      </c>
      <c r="BK378" s="186">
        <f>ROUND(I378*H378,2)</f>
        <v>0</v>
      </c>
      <c r="BL378" s="18" t="s">
        <v>254</v>
      </c>
      <c r="BM378" s="185" t="s">
        <v>573</v>
      </c>
    </row>
    <row r="379" spans="1:65" s="2" customFormat="1" ht="11.25">
      <c r="A379" s="35"/>
      <c r="B379" s="36"/>
      <c r="C379" s="37"/>
      <c r="D379" s="187" t="s">
        <v>157</v>
      </c>
      <c r="E379" s="37"/>
      <c r="F379" s="188" t="s">
        <v>574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157</v>
      </c>
      <c r="AU379" s="18" t="s">
        <v>155</v>
      </c>
    </row>
    <row r="380" spans="1:65" s="13" customFormat="1" ht="11.25">
      <c r="B380" s="192"/>
      <c r="C380" s="193"/>
      <c r="D380" s="194" t="s">
        <v>159</v>
      </c>
      <c r="E380" s="195" t="s">
        <v>19</v>
      </c>
      <c r="F380" s="196" t="s">
        <v>547</v>
      </c>
      <c r="G380" s="193"/>
      <c r="H380" s="195" t="s">
        <v>19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159</v>
      </c>
      <c r="AU380" s="202" t="s">
        <v>155</v>
      </c>
      <c r="AV380" s="13" t="s">
        <v>79</v>
      </c>
      <c r="AW380" s="13" t="s">
        <v>33</v>
      </c>
      <c r="AX380" s="13" t="s">
        <v>71</v>
      </c>
      <c r="AY380" s="202" t="s">
        <v>146</v>
      </c>
    </row>
    <row r="381" spans="1:65" s="14" customFormat="1" ht="11.25">
      <c r="B381" s="203"/>
      <c r="C381" s="204"/>
      <c r="D381" s="194" t="s">
        <v>159</v>
      </c>
      <c r="E381" s="205" t="s">
        <v>19</v>
      </c>
      <c r="F381" s="206" t="s">
        <v>180</v>
      </c>
      <c r="G381" s="204"/>
      <c r="H381" s="207">
        <v>21.712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159</v>
      </c>
      <c r="AU381" s="213" t="s">
        <v>155</v>
      </c>
      <c r="AV381" s="14" t="s">
        <v>155</v>
      </c>
      <c r="AW381" s="14" t="s">
        <v>33</v>
      </c>
      <c r="AX381" s="14" t="s">
        <v>71</v>
      </c>
      <c r="AY381" s="213" t="s">
        <v>146</v>
      </c>
    </row>
    <row r="382" spans="1:65" s="14" customFormat="1" ht="11.25">
      <c r="B382" s="203"/>
      <c r="C382" s="204"/>
      <c r="D382" s="194" t="s">
        <v>159</v>
      </c>
      <c r="E382" s="205" t="s">
        <v>19</v>
      </c>
      <c r="F382" s="206" t="s">
        <v>162</v>
      </c>
      <c r="G382" s="204"/>
      <c r="H382" s="207">
        <v>3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159</v>
      </c>
      <c r="AU382" s="213" t="s">
        <v>155</v>
      </c>
      <c r="AV382" s="14" t="s">
        <v>155</v>
      </c>
      <c r="AW382" s="14" t="s">
        <v>33</v>
      </c>
      <c r="AX382" s="14" t="s">
        <v>71</v>
      </c>
      <c r="AY382" s="213" t="s">
        <v>146</v>
      </c>
    </row>
    <row r="383" spans="1:65" s="15" customFormat="1" ht="11.25">
      <c r="B383" s="214"/>
      <c r="C383" s="215"/>
      <c r="D383" s="194" t="s">
        <v>159</v>
      </c>
      <c r="E383" s="216" t="s">
        <v>19</v>
      </c>
      <c r="F383" s="217" t="s">
        <v>164</v>
      </c>
      <c r="G383" s="215"/>
      <c r="H383" s="218">
        <v>24.712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159</v>
      </c>
      <c r="AU383" s="224" t="s">
        <v>155</v>
      </c>
      <c r="AV383" s="15" t="s">
        <v>154</v>
      </c>
      <c r="AW383" s="15" t="s">
        <v>33</v>
      </c>
      <c r="AX383" s="15" t="s">
        <v>79</v>
      </c>
      <c r="AY383" s="224" t="s">
        <v>146</v>
      </c>
    </row>
    <row r="384" spans="1:65" s="2" customFormat="1" ht="16.5" customHeight="1">
      <c r="A384" s="35"/>
      <c r="B384" s="36"/>
      <c r="C384" s="225" t="s">
        <v>575</v>
      </c>
      <c r="D384" s="225" t="s">
        <v>261</v>
      </c>
      <c r="E384" s="226" t="s">
        <v>576</v>
      </c>
      <c r="F384" s="227" t="s">
        <v>577</v>
      </c>
      <c r="G384" s="228" t="s">
        <v>152</v>
      </c>
      <c r="H384" s="229">
        <v>27.183</v>
      </c>
      <c r="I384" s="230"/>
      <c r="J384" s="231">
        <f>ROUND(I384*H384,2)</f>
        <v>0</v>
      </c>
      <c r="K384" s="227" t="s">
        <v>153</v>
      </c>
      <c r="L384" s="232"/>
      <c r="M384" s="233" t="s">
        <v>19</v>
      </c>
      <c r="N384" s="234" t="s">
        <v>43</v>
      </c>
      <c r="O384" s="65"/>
      <c r="P384" s="183">
        <f>O384*H384</f>
        <v>0</v>
      </c>
      <c r="Q384" s="183">
        <v>1.7999999999999999E-2</v>
      </c>
      <c r="R384" s="183">
        <f>Q384*H384</f>
        <v>0.48929399999999995</v>
      </c>
      <c r="S384" s="183">
        <v>0</v>
      </c>
      <c r="T384" s="18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354</v>
      </c>
      <c r="AT384" s="185" t="s">
        <v>261</v>
      </c>
      <c r="AU384" s="185" t="s">
        <v>155</v>
      </c>
      <c r="AY384" s="18" t="s">
        <v>146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155</v>
      </c>
      <c r="BK384" s="186">
        <f>ROUND(I384*H384,2)</f>
        <v>0</v>
      </c>
      <c r="BL384" s="18" t="s">
        <v>254</v>
      </c>
      <c r="BM384" s="185" t="s">
        <v>578</v>
      </c>
    </row>
    <row r="385" spans="1:65" s="14" customFormat="1" ht="11.25">
      <c r="B385" s="203"/>
      <c r="C385" s="204"/>
      <c r="D385" s="194" t="s">
        <v>159</v>
      </c>
      <c r="E385" s="204"/>
      <c r="F385" s="206" t="s">
        <v>579</v>
      </c>
      <c r="G385" s="204"/>
      <c r="H385" s="207">
        <v>27.183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159</v>
      </c>
      <c r="AU385" s="213" t="s">
        <v>155</v>
      </c>
      <c r="AV385" s="14" t="s">
        <v>155</v>
      </c>
      <c r="AW385" s="14" t="s">
        <v>4</v>
      </c>
      <c r="AX385" s="14" t="s">
        <v>79</v>
      </c>
      <c r="AY385" s="213" t="s">
        <v>146</v>
      </c>
    </row>
    <row r="386" spans="1:65" s="2" customFormat="1" ht="16.5" customHeight="1">
      <c r="A386" s="35"/>
      <c r="B386" s="36"/>
      <c r="C386" s="174" t="s">
        <v>580</v>
      </c>
      <c r="D386" s="174" t="s">
        <v>149</v>
      </c>
      <c r="E386" s="175" t="s">
        <v>581</v>
      </c>
      <c r="F386" s="176" t="s">
        <v>582</v>
      </c>
      <c r="G386" s="177" t="s">
        <v>152</v>
      </c>
      <c r="H386" s="178">
        <v>24.712</v>
      </c>
      <c r="I386" s="179"/>
      <c r="J386" s="180">
        <f>ROUND(I386*H386,2)</f>
        <v>0</v>
      </c>
      <c r="K386" s="176" t="s">
        <v>153</v>
      </c>
      <c r="L386" s="40"/>
      <c r="M386" s="181" t="s">
        <v>19</v>
      </c>
      <c r="N386" s="182" t="s">
        <v>43</v>
      </c>
      <c r="O386" s="65"/>
      <c r="P386" s="183">
        <f>O386*H386</f>
        <v>0</v>
      </c>
      <c r="Q386" s="183">
        <v>1.5E-3</v>
      </c>
      <c r="R386" s="183">
        <f>Q386*H386</f>
        <v>3.7068000000000004E-2</v>
      </c>
      <c r="S386" s="183">
        <v>0</v>
      </c>
      <c r="T386" s="18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254</v>
      </c>
      <c r="AT386" s="185" t="s">
        <v>149</v>
      </c>
      <c r="AU386" s="185" t="s">
        <v>155</v>
      </c>
      <c r="AY386" s="18" t="s">
        <v>146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155</v>
      </c>
      <c r="BK386" s="186">
        <f>ROUND(I386*H386,2)</f>
        <v>0</v>
      </c>
      <c r="BL386" s="18" t="s">
        <v>254</v>
      </c>
      <c r="BM386" s="185" t="s">
        <v>583</v>
      </c>
    </row>
    <row r="387" spans="1:65" s="2" customFormat="1" ht="11.25">
      <c r="A387" s="35"/>
      <c r="B387" s="36"/>
      <c r="C387" s="37"/>
      <c r="D387" s="187" t="s">
        <v>157</v>
      </c>
      <c r="E387" s="37"/>
      <c r="F387" s="188" t="s">
        <v>584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157</v>
      </c>
      <c r="AU387" s="18" t="s">
        <v>155</v>
      </c>
    </row>
    <row r="388" spans="1:65" s="13" customFormat="1" ht="11.25">
      <c r="B388" s="192"/>
      <c r="C388" s="193"/>
      <c r="D388" s="194" t="s">
        <v>159</v>
      </c>
      <c r="E388" s="195" t="s">
        <v>19</v>
      </c>
      <c r="F388" s="196" t="s">
        <v>547</v>
      </c>
      <c r="G388" s="193"/>
      <c r="H388" s="195" t="s">
        <v>19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159</v>
      </c>
      <c r="AU388" s="202" t="s">
        <v>155</v>
      </c>
      <c r="AV388" s="13" t="s">
        <v>79</v>
      </c>
      <c r="AW388" s="13" t="s">
        <v>33</v>
      </c>
      <c r="AX388" s="13" t="s">
        <v>71</v>
      </c>
      <c r="AY388" s="202" t="s">
        <v>146</v>
      </c>
    </row>
    <row r="389" spans="1:65" s="14" customFormat="1" ht="11.25">
      <c r="B389" s="203"/>
      <c r="C389" s="204"/>
      <c r="D389" s="194" t="s">
        <v>159</v>
      </c>
      <c r="E389" s="205" t="s">
        <v>19</v>
      </c>
      <c r="F389" s="206" t="s">
        <v>180</v>
      </c>
      <c r="G389" s="204"/>
      <c r="H389" s="207">
        <v>21.712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159</v>
      </c>
      <c r="AU389" s="213" t="s">
        <v>155</v>
      </c>
      <c r="AV389" s="14" t="s">
        <v>155</v>
      </c>
      <c r="AW389" s="14" t="s">
        <v>33</v>
      </c>
      <c r="AX389" s="14" t="s">
        <v>71</v>
      </c>
      <c r="AY389" s="213" t="s">
        <v>146</v>
      </c>
    </row>
    <row r="390" spans="1:65" s="14" customFormat="1" ht="11.25">
      <c r="B390" s="203"/>
      <c r="C390" s="204"/>
      <c r="D390" s="194" t="s">
        <v>159</v>
      </c>
      <c r="E390" s="205" t="s">
        <v>19</v>
      </c>
      <c r="F390" s="206" t="s">
        <v>162</v>
      </c>
      <c r="G390" s="204"/>
      <c r="H390" s="207">
        <v>3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159</v>
      </c>
      <c r="AU390" s="213" t="s">
        <v>155</v>
      </c>
      <c r="AV390" s="14" t="s">
        <v>155</v>
      </c>
      <c r="AW390" s="14" t="s">
        <v>33</v>
      </c>
      <c r="AX390" s="14" t="s">
        <v>71</v>
      </c>
      <c r="AY390" s="213" t="s">
        <v>146</v>
      </c>
    </row>
    <row r="391" spans="1:65" s="15" customFormat="1" ht="11.25">
      <c r="B391" s="214"/>
      <c r="C391" s="215"/>
      <c r="D391" s="194" t="s">
        <v>159</v>
      </c>
      <c r="E391" s="216" t="s">
        <v>19</v>
      </c>
      <c r="F391" s="217" t="s">
        <v>164</v>
      </c>
      <c r="G391" s="215"/>
      <c r="H391" s="218">
        <v>24.712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159</v>
      </c>
      <c r="AU391" s="224" t="s">
        <v>155</v>
      </c>
      <c r="AV391" s="15" t="s">
        <v>154</v>
      </c>
      <c r="AW391" s="15" t="s">
        <v>33</v>
      </c>
      <c r="AX391" s="15" t="s">
        <v>79</v>
      </c>
      <c r="AY391" s="224" t="s">
        <v>146</v>
      </c>
    </row>
    <row r="392" spans="1:65" s="2" customFormat="1" ht="16.5" customHeight="1">
      <c r="A392" s="35"/>
      <c r="B392" s="36"/>
      <c r="C392" s="174" t="s">
        <v>585</v>
      </c>
      <c r="D392" s="174" t="s">
        <v>149</v>
      </c>
      <c r="E392" s="175" t="s">
        <v>586</v>
      </c>
      <c r="F392" s="176" t="s">
        <v>587</v>
      </c>
      <c r="G392" s="177" t="s">
        <v>305</v>
      </c>
      <c r="H392" s="178">
        <v>67.98</v>
      </c>
      <c r="I392" s="179"/>
      <c r="J392" s="180">
        <f>ROUND(I392*H392,2)</f>
        <v>0</v>
      </c>
      <c r="K392" s="176" t="s">
        <v>153</v>
      </c>
      <c r="L392" s="40"/>
      <c r="M392" s="181" t="s">
        <v>19</v>
      </c>
      <c r="N392" s="182" t="s">
        <v>43</v>
      </c>
      <c r="O392" s="65"/>
      <c r="P392" s="183">
        <f>O392*H392</f>
        <v>0</v>
      </c>
      <c r="Q392" s="183">
        <v>3.0000000000000001E-5</v>
      </c>
      <c r="R392" s="183">
        <f>Q392*H392</f>
        <v>2.0394000000000002E-3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254</v>
      </c>
      <c r="AT392" s="185" t="s">
        <v>149</v>
      </c>
      <c r="AU392" s="185" t="s">
        <v>155</v>
      </c>
      <c r="AY392" s="18" t="s">
        <v>146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155</v>
      </c>
      <c r="BK392" s="186">
        <f>ROUND(I392*H392,2)</f>
        <v>0</v>
      </c>
      <c r="BL392" s="18" t="s">
        <v>254</v>
      </c>
      <c r="BM392" s="185" t="s">
        <v>588</v>
      </c>
    </row>
    <row r="393" spans="1:65" s="2" customFormat="1" ht="11.25">
      <c r="A393" s="35"/>
      <c r="B393" s="36"/>
      <c r="C393" s="37"/>
      <c r="D393" s="187" t="s">
        <v>157</v>
      </c>
      <c r="E393" s="37"/>
      <c r="F393" s="188" t="s">
        <v>589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157</v>
      </c>
      <c r="AU393" s="18" t="s">
        <v>155</v>
      </c>
    </row>
    <row r="394" spans="1:65" s="13" customFormat="1" ht="11.25">
      <c r="B394" s="192"/>
      <c r="C394" s="193"/>
      <c r="D394" s="194" t="s">
        <v>159</v>
      </c>
      <c r="E394" s="195" t="s">
        <v>19</v>
      </c>
      <c r="F394" s="196" t="s">
        <v>287</v>
      </c>
      <c r="G394" s="193"/>
      <c r="H394" s="195" t="s">
        <v>19</v>
      </c>
      <c r="I394" s="197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159</v>
      </c>
      <c r="AU394" s="202" t="s">
        <v>155</v>
      </c>
      <c r="AV394" s="13" t="s">
        <v>79</v>
      </c>
      <c r="AW394" s="13" t="s">
        <v>33</v>
      </c>
      <c r="AX394" s="13" t="s">
        <v>71</v>
      </c>
      <c r="AY394" s="202" t="s">
        <v>146</v>
      </c>
    </row>
    <row r="395" spans="1:65" s="14" customFormat="1" ht="11.25">
      <c r="B395" s="203"/>
      <c r="C395" s="204"/>
      <c r="D395" s="194" t="s">
        <v>159</v>
      </c>
      <c r="E395" s="205" t="s">
        <v>19</v>
      </c>
      <c r="F395" s="206" t="s">
        <v>590</v>
      </c>
      <c r="G395" s="204"/>
      <c r="H395" s="207">
        <v>64.98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159</v>
      </c>
      <c r="AU395" s="213" t="s">
        <v>155</v>
      </c>
      <c r="AV395" s="14" t="s">
        <v>155</v>
      </c>
      <c r="AW395" s="14" t="s">
        <v>33</v>
      </c>
      <c r="AX395" s="14" t="s">
        <v>71</v>
      </c>
      <c r="AY395" s="213" t="s">
        <v>146</v>
      </c>
    </row>
    <row r="396" spans="1:65" s="14" customFormat="1" ht="11.25">
      <c r="B396" s="203"/>
      <c r="C396" s="204"/>
      <c r="D396" s="194" t="s">
        <v>159</v>
      </c>
      <c r="E396" s="205" t="s">
        <v>19</v>
      </c>
      <c r="F396" s="206" t="s">
        <v>147</v>
      </c>
      <c r="G396" s="204"/>
      <c r="H396" s="207">
        <v>3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159</v>
      </c>
      <c r="AU396" s="213" t="s">
        <v>155</v>
      </c>
      <c r="AV396" s="14" t="s">
        <v>155</v>
      </c>
      <c r="AW396" s="14" t="s">
        <v>33</v>
      </c>
      <c r="AX396" s="14" t="s">
        <v>71</v>
      </c>
      <c r="AY396" s="213" t="s">
        <v>146</v>
      </c>
    </row>
    <row r="397" spans="1:65" s="15" customFormat="1" ht="11.25">
      <c r="B397" s="214"/>
      <c r="C397" s="215"/>
      <c r="D397" s="194" t="s">
        <v>159</v>
      </c>
      <c r="E397" s="216" t="s">
        <v>19</v>
      </c>
      <c r="F397" s="217" t="s">
        <v>164</v>
      </c>
      <c r="G397" s="215"/>
      <c r="H397" s="218">
        <v>67.98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159</v>
      </c>
      <c r="AU397" s="224" t="s">
        <v>155</v>
      </c>
      <c r="AV397" s="15" t="s">
        <v>154</v>
      </c>
      <c r="AW397" s="15" t="s">
        <v>33</v>
      </c>
      <c r="AX397" s="15" t="s">
        <v>79</v>
      </c>
      <c r="AY397" s="224" t="s">
        <v>146</v>
      </c>
    </row>
    <row r="398" spans="1:65" s="2" customFormat="1" ht="16.5" customHeight="1">
      <c r="A398" s="35"/>
      <c r="B398" s="36"/>
      <c r="C398" s="174" t="s">
        <v>591</v>
      </c>
      <c r="D398" s="174" t="s">
        <v>149</v>
      </c>
      <c r="E398" s="175" t="s">
        <v>592</v>
      </c>
      <c r="F398" s="176" t="s">
        <v>593</v>
      </c>
      <c r="G398" s="177" t="s">
        <v>305</v>
      </c>
      <c r="H398" s="178">
        <v>67.98</v>
      </c>
      <c r="I398" s="179"/>
      <c r="J398" s="180">
        <f>ROUND(I398*H398,2)</f>
        <v>0</v>
      </c>
      <c r="K398" s="176" t="s">
        <v>153</v>
      </c>
      <c r="L398" s="40"/>
      <c r="M398" s="181" t="s">
        <v>19</v>
      </c>
      <c r="N398" s="182" t="s">
        <v>43</v>
      </c>
      <c r="O398" s="65"/>
      <c r="P398" s="183">
        <f>O398*H398</f>
        <v>0</v>
      </c>
      <c r="Q398" s="183">
        <v>3.2000000000000003E-4</v>
      </c>
      <c r="R398" s="183">
        <f>Q398*H398</f>
        <v>2.1753600000000001E-2</v>
      </c>
      <c r="S398" s="183">
        <v>0</v>
      </c>
      <c r="T398" s="18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254</v>
      </c>
      <c r="AT398" s="185" t="s">
        <v>149</v>
      </c>
      <c r="AU398" s="185" t="s">
        <v>155</v>
      </c>
      <c r="AY398" s="18" t="s">
        <v>146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155</v>
      </c>
      <c r="BK398" s="186">
        <f>ROUND(I398*H398,2)</f>
        <v>0</v>
      </c>
      <c r="BL398" s="18" t="s">
        <v>254</v>
      </c>
      <c r="BM398" s="185" t="s">
        <v>594</v>
      </c>
    </row>
    <row r="399" spans="1:65" s="2" customFormat="1" ht="11.25">
      <c r="A399" s="35"/>
      <c r="B399" s="36"/>
      <c r="C399" s="37"/>
      <c r="D399" s="187" t="s">
        <v>157</v>
      </c>
      <c r="E399" s="37"/>
      <c r="F399" s="188" t="s">
        <v>595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157</v>
      </c>
      <c r="AU399" s="18" t="s">
        <v>155</v>
      </c>
    </row>
    <row r="400" spans="1:65" s="13" customFormat="1" ht="11.25">
      <c r="B400" s="192"/>
      <c r="C400" s="193"/>
      <c r="D400" s="194" t="s">
        <v>159</v>
      </c>
      <c r="E400" s="195" t="s">
        <v>19</v>
      </c>
      <c r="F400" s="196" t="s">
        <v>287</v>
      </c>
      <c r="G400" s="193"/>
      <c r="H400" s="195" t="s">
        <v>19</v>
      </c>
      <c r="I400" s="197"/>
      <c r="J400" s="193"/>
      <c r="K400" s="193"/>
      <c r="L400" s="198"/>
      <c r="M400" s="199"/>
      <c r="N400" s="200"/>
      <c r="O400" s="200"/>
      <c r="P400" s="200"/>
      <c r="Q400" s="200"/>
      <c r="R400" s="200"/>
      <c r="S400" s="200"/>
      <c r="T400" s="201"/>
      <c r="AT400" s="202" t="s">
        <v>159</v>
      </c>
      <c r="AU400" s="202" t="s">
        <v>155</v>
      </c>
      <c r="AV400" s="13" t="s">
        <v>79</v>
      </c>
      <c r="AW400" s="13" t="s">
        <v>33</v>
      </c>
      <c r="AX400" s="13" t="s">
        <v>71</v>
      </c>
      <c r="AY400" s="202" t="s">
        <v>146</v>
      </c>
    </row>
    <row r="401" spans="1:65" s="14" customFormat="1" ht="11.25">
      <c r="B401" s="203"/>
      <c r="C401" s="204"/>
      <c r="D401" s="194" t="s">
        <v>159</v>
      </c>
      <c r="E401" s="205" t="s">
        <v>19</v>
      </c>
      <c r="F401" s="206" t="s">
        <v>590</v>
      </c>
      <c r="G401" s="204"/>
      <c r="H401" s="207">
        <v>64.98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159</v>
      </c>
      <c r="AU401" s="213" t="s">
        <v>155</v>
      </c>
      <c r="AV401" s="14" t="s">
        <v>155</v>
      </c>
      <c r="AW401" s="14" t="s">
        <v>33</v>
      </c>
      <c r="AX401" s="14" t="s">
        <v>71</v>
      </c>
      <c r="AY401" s="213" t="s">
        <v>146</v>
      </c>
    </row>
    <row r="402" spans="1:65" s="14" customFormat="1" ht="11.25">
      <c r="B402" s="203"/>
      <c r="C402" s="204"/>
      <c r="D402" s="194" t="s">
        <v>159</v>
      </c>
      <c r="E402" s="205" t="s">
        <v>19</v>
      </c>
      <c r="F402" s="206" t="s">
        <v>147</v>
      </c>
      <c r="G402" s="204"/>
      <c r="H402" s="207">
        <v>3</v>
      </c>
      <c r="I402" s="208"/>
      <c r="J402" s="204"/>
      <c r="K402" s="204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159</v>
      </c>
      <c r="AU402" s="213" t="s">
        <v>155</v>
      </c>
      <c r="AV402" s="14" t="s">
        <v>155</v>
      </c>
      <c r="AW402" s="14" t="s">
        <v>33</v>
      </c>
      <c r="AX402" s="14" t="s">
        <v>71</v>
      </c>
      <c r="AY402" s="213" t="s">
        <v>146</v>
      </c>
    </row>
    <row r="403" spans="1:65" s="15" customFormat="1" ht="11.25">
      <c r="B403" s="214"/>
      <c r="C403" s="215"/>
      <c r="D403" s="194" t="s">
        <v>159</v>
      </c>
      <c r="E403" s="216" t="s">
        <v>19</v>
      </c>
      <c r="F403" s="217" t="s">
        <v>164</v>
      </c>
      <c r="G403" s="215"/>
      <c r="H403" s="218">
        <v>67.98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159</v>
      </c>
      <c r="AU403" s="224" t="s">
        <v>155</v>
      </c>
      <c r="AV403" s="15" t="s">
        <v>154</v>
      </c>
      <c r="AW403" s="15" t="s">
        <v>33</v>
      </c>
      <c r="AX403" s="15" t="s">
        <v>79</v>
      </c>
      <c r="AY403" s="224" t="s">
        <v>146</v>
      </c>
    </row>
    <row r="404" spans="1:65" s="2" customFormat="1" ht="24.2" customHeight="1">
      <c r="A404" s="35"/>
      <c r="B404" s="36"/>
      <c r="C404" s="174" t="s">
        <v>596</v>
      </c>
      <c r="D404" s="174" t="s">
        <v>149</v>
      </c>
      <c r="E404" s="175" t="s">
        <v>597</v>
      </c>
      <c r="F404" s="176" t="s">
        <v>598</v>
      </c>
      <c r="G404" s="177" t="s">
        <v>333</v>
      </c>
      <c r="H404" s="178">
        <v>0.71699999999999997</v>
      </c>
      <c r="I404" s="179"/>
      <c r="J404" s="180">
        <f>ROUND(I404*H404,2)</f>
        <v>0</v>
      </c>
      <c r="K404" s="176" t="s">
        <v>153</v>
      </c>
      <c r="L404" s="40"/>
      <c r="M404" s="181" t="s">
        <v>19</v>
      </c>
      <c r="N404" s="182" t="s">
        <v>43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254</v>
      </c>
      <c r="AT404" s="185" t="s">
        <v>149</v>
      </c>
      <c r="AU404" s="185" t="s">
        <v>155</v>
      </c>
      <c r="AY404" s="18" t="s">
        <v>146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155</v>
      </c>
      <c r="BK404" s="186">
        <f>ROUND(I404*H404,2)</f>
        <v>0</v>
      </c>
      <c r="BL404" s="18" t="s">
        <v>254</v>
      </c>
      <c r="BM404" s="185" t="s">
        <v>599</v>
      </c>
    </row>
    <row r="405" spans="1:65" s="2" customFormat="1" ht="11.25">
      <c r="A405" s="35"/>
      <c r="B405" s="36"/>
      <c r="C405" s="37"/>
      <c r="D405" s="187" t="s">
        <v>157</v>
      </c>
      <c r="E405" s="37"/>
      <c r="F405" s="188" t="s">
        <v>600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157</v>
      </c>
      <c r="AU405" s="18" t="s">
        <v>155</v>
      </c>
    </row>
    <row r="406" spans="1:65" s="2" customFormat="1" ht="24.2" customHeight="1">
      <c r="A406" s="35"/>
      <c r="B406" s="36"/>
      <c r="C406" s="174" t="s">
        <v>601</v>
      </c>
      <c r="D406" s="174" t="s">
        <v>149</v>
      </c>
      <c r="E406" s="175" t="s">
        <v>602</v>
      </c>
      <c r="F406" s="176" t="s">
        <v>603</v>
      </c>
      <c r="G406" s="177" t="s">
        <v>333</v>
      </c>
      <c r="H406" s="178">
        <v>0.71699999999999997</v>
      </c>
      <c r="I406" s="179"/>
      <c r="J406" s="180">
        <f>ROUND(I406*H406,2)</f>
        <v>0</v>
      </c>
      <c r="K406" s="176" t="s">
        <v>153</v>
      </c>
      <c r="L406" s="40"/>
      <c r="M406" s="181" t="s">
        <v>19</v>
      </c>
      <c r="N406" s="182" t="s">
        <v>43</v>
      </c>
      <c r="O406" s="65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5" t="s">
        <v>254</v>
      </c>
      <c r="AT406" s="185" t="s">
        <v>149</v>
      </c>
      <c r="AU406" s="185" t="s">
        <v>155</v>
      </c>
      <c r="AY406" s="18" t="s">
        <v>146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8" t="s">
        <v>155</v>
      </c>
      <c r="BK406" s="186">
        <f>ROUND(I406*H406,2)</f>
        <v>0</v>
      </c>
      <c r="BL406" s="18" t="s">
        <v>254</v>
      </c>
      <c r="BM406" s="185" t="s">
        <v>604</v>
      </c>
    </row>
    <row r="407" spans="1:65" s="2" customFormat="1" ht="11.25">
      <c r="A407" s="35"/>
      <c r="B407" s="36"/>
      <c r="C407" s="37"/>
      <c r="D407" s="187" t="s">
        <v>157</v>
      </c>
      <c r="E407" s="37"/>
      <c r="F407" s="188" t="s">
        <v>605</v>
      </c>
      <c r="G407" s="37"/>
      <c r="H407" s="37"/>
      <c r="I407" s="189"/>
      <c r="J407" s="37"/>
      <c r="K407" s="37"/>
      <c r="L407" s="40"/>
      <c r="M407" s="190"/>
      <c r="N407" s="191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157</v>
      </c>
      <c r="AU407" s="18" t="s">
        <v>155</v>
      </c>
    </row>
    <row r="408" spans="1:65" s="2" customFormat="1" ht="24.2" customHeight="1">
      <c r="A408" s="35"/>
      <c r="B408" s="36"/>
      <c r="C408" s="174" t="s">
        <v>606</v>
      </c>
      <c r="D408" s="174" t="s">
        <v>149</v>
      </c>
      <c r="E408" s="175" t="s">
        <v>607</v>
      </c>
      <c r="F408" s="176" t="s">
        <v>608</v>
      </c>
      <c r="G408" s="177" t="s">
        <v>333</v>
      </c>
      <c r="H408" s="178">
        <v>0.71699999999999997</v>
      </c>
      <c r="I408" s="179"/>
      <c r="J408" s="180">
        <f>ROUND(I408*H408,2)</f>
        <v>0</v>
      </c>
      <c r="K408" s="176" t="s">
        <v>153</v>
      </c>
      <c r="L408" s="40"/>
      <c r="M408" s="181" t="s">
        <v>19</v>
      </c>
      <c r="N408" s="182" t="s">
        <v>43</v>
      </c>
      <c r="O408" s="65"/>
      <c r="P408" s="183">
        <f>O408*H408</f>
        <v>0</v>
      </c>
      <c r="Q408" s="183">
        <v>0</v>
      </c>
      <c r="R408" s="183">
        <f>Q408*H408</f>
        <v>0</v>
      </c>
      <c r="S408" s="183">
        <v>0</v>
      </c>
      <c r="T408" s="18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5" t="s">
        <v>254</v>
      </c>
      <c r="AT408" s="185" t="s">
        <v>149</v>
      </c>
      <c r="AU408" s="185" t="s">
        <v>155</v>
      </c>
      <c r="AY408" s="18" t="s">
        <v>146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8" t="s">
        <v>155</v>
      </c>
      <c r="BK408" s="186">
        <f>ROUND(I408*H408,2)</f>
        <v>0</v>
      </c>
      <c r="BL408" s="18" t="s">
        <v>254</v>
      </c>
      <c r="BM408" s="185" t="s">
        <v>609</v>
      </c>
    </row>
    <row r="409" spans="1:65" s="2" customFormat="1" ht="11.25">
      <c r="A409" s="35"/>
      <c r="B409" s="36"/>
      <c r="C409" s="37"/>
      <c r="D409" s="187" t="s">
        <v>157</v>
      </c>
      <c r="E409" s="37"/>
      <c r="F409" s="188" t="s">
        <v>610</v>
      </c>
      <c r="G409" s="37"/>
      <c r="H409" s="37"/>
      <c r="I409" s="189"/>
      <c r="J409" s="37"/>
      <c r="K409" s="37"/>
      <c r="L409" s="40"/>
      <c r="M409" s="190"/>
      <c r="N409" s="191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157</v>
      </c>
      <c r="AU409" s="18" t="s">
        <v>155</v>
      </c>
    </row>
    <row r="410" spans="1:65" s="2" customFormat="1" ht="33" customHeight="1">
      <c r="A410" s="35"/>
      <c r="B410" s="36"/>
      <c r="C410" s="174" t="s">
        <v>611</v>
      </c>
      <c r="D410" s="174" t="s">
        <v>149</v>
      </c>
      <c r="E410" s="175" t="s">
        <v>612</v>
      </c>
      <c r="F410" s="176" t="s">
        <v>613</v>
      </c>
      <c r="G410" s="177" t="s">
        <v>333</v>
      </c>
      <c r="H410" s="178">
        <v>13.622999999999999</v>
      </c>
      <c r="I410" s="179"/>
      <c r="J410" s="180">
        <f>ROUND(I410*H410,2)</f>
        <v>0</v>
      </c>
      <c r="K410" s="176" t="s">
        <v>153</v>
      </c>
      <c r="L410" s="40"/>
      <c r="M410" s="181" t="s">
        <v>19</v>
      </c>
      <c r="N410" s="182" t="s">
        <v>43</v>
      </c>
      <c r="O410" s="65"/>
      <c r="P410" s="183">
        <f>O410*H410</f>
        <v>0</v>
      </c>
      <c r="Q410" s="183">
        <v>0</v>
      </c>
      <c r="R410" s="183">
        <f>Q410*H410</f>
        <v>0</v>
      </c>
      <c r="S410" s="183">
        <v>0</v>
      </c>
      <c r="T410" s="18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5" t="s">
        <v>254</v>
      </c>
      <c r="AT410" s="185" t="s">
        <v>149</v>
      </c>
      <c r="AU410" s="185" t="s">
        <v>155</v>
      </c>
      <c r="AY410" s="18" t="s">
        <v>146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8" t="s">
        <v>155</v>
      </c>
      <c r="BK410" s="186">
        <f>ROUND(I410*H410,2)</f>
        <v>0</v>
      </c>
      <c r="BL410" s="18" t="s">
        <v>254</v>
      </c>
      <c r="BM410" s="185" t="s">
        <v>614</v>
      </c>
    </row>
    <row r="411" spans="1:65" s="2" customFormat="1" ht="11.25">
      <c r="A411" s="35"/>
      <c r="B411" s="36"/>
      <c r="C411" s="37"/>
      <c r="D411" s="187" t="s">
        <v>157</v>
      </c>
      <c r="E411" s="37"/>
      <c r="F411" s="188" t="s">
        <v>615</v>
      </c>
      <c r="G411" s="37"/>
      <c r="H411" s="37"/>
      <c r="I411" s="189"/>
      <c r="J411" s="37"/>
      <c r="K411" s="37"/>
      <c r="L411" s="40"/>
      <c r="M411" s="190"/>
      <c r="N411" s="191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157</v>
      </c>
      <c r="AU411" s="18" t="s">
        <v>155</v>
      </c>
    </row>
    <row r="412" spans="1:65" s="14" customFormat="1" ht="11.25">
      <c r="B412" s="203"/>
      <c r="C412" s="204"/>
      <c r="D412" s="194" t="s">
        <v>159</v>
      </c>
      <c r="E412" s="204"/>
      <c r="F412" s="206" t="s">
        <v>616</v>
      </c>
      <c r="G412" s="204"/>
      <c r="H412" s="207">
        <v>13.622999999999999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159</v>
      </c>
      <c r="AU412" s="213" t="s">
        <v>155</v>
      </c>
      <c r="AV412" s="14" t="s">
        <v>155</v>
      </c>
      <c r="AW412" s="14" t="s">
        <v>4</v>
      </c>
      <c r="AX412" s="14" t="s">
        <v>79</v>
      </c>
      <c r="AY412" s="213" t="s">
        <v>146</v>
      </c>
    </row>
    <row r="413" spans="1:65" s="12" customFormat="1" ht="22.9" customHeight="1">
      <c r="B413" s="158"/>
      <c r="C413" s="159"/>
      <c r="D413" s="160" t="s">
        <v>70</v>
      </c>
      <c r="E413" s="172" t="s">
        <v>617</v>
      </c>
      <c r="F413" s="172" t="s">
        <v>618</v>
      </c>
      <c r="G413" s="159"/>
      <c r="H413" s="159"/>
      <c r="I413" s="162"/>
      <c r="J413" s="173">
        <f>BK413</f>
        <v>0</v>
      </c>
      <c r="K413" s="159"/>
      <c r="L413" s="164"/>
      <c r="M413" s="165"/>
      <c r="N413" s="166"/>
      <c r="O413" s="166"/>
      <c r="P413" s="167">
        <f>SUM(P414:P478)</f>
        <v>0</v>
      </c>
      <c r="Q413" s="166"/>
      <c r="R413" s="167">
        <f>SUM(R414:R478)</f>
        <v>2.9447615999999996</v>
      </c>
      <c r="S413" s="166"/>
      <c r="T413" s="168">
        <f>SUM(T414:T478)</f>
        <v>9.2474790000000002</v>
      </c>
      <c r="AR413" s="169" t="s">
        <v>155</v>
      </c>
      <c r="AT413" s="170" t="s">
        <v>70</v>
      </c>
      <c r="AU413" s="170" t="s">
        <v>79</v>
      </c>
      <c r="AY413" s="169" t="s">
        <v>146</v>
      </c>
      <c r="BK413" s="171">
        <f>SUM(BK414:BK478)</f>
        <v>0</v>
      </c>
    </row>
    <row r="414" spans="1:65" s="2" customFormat="1" ht="16.5" customHeight="1">
      <c r="A414" s="35"/>
      <c r="B414" s="36"/>
      <c r="C414" s="174" t="s">
        <v>619</v>
      </c>
      <c r="D414" s="174" t="s">
        <v>149</v>
      </c>
      <c r="E414" s="175" t="s">
        <v>620</v>
      </c>
      <c r="F414" s="176" t="s">
        <v>621</v>
      </c>
      <c r="G414" s="177" t="s">
        <v>152</v>
      </c>
      <c r="H414" s="178">
        <v>140.72</v>
      </c>
      <c r="I414" s="179"/>
      <c r="J414" s="180">
        <f>ROUND(I414*H414,2)</f>
        <v>0</v>
      </c>
      <c r="K414" s="176" t="s">
        <v>153</v>
      </c>
      <c r="L414" s="40"/>
      <c r="M414" s="181" t="s">
        <v>19</v>
      </c>
      <c r="N414" s="182" t="s">
        <v>43</v>
      </c>
      <c r="O414" s="65"/>
      <c r="P414" s="183">
        <f>O414*H414</f>
        <v>0</v>
      </c>
      <c r="Q414" s="183">
        <v>0</v>
      </c>
      <c r="R414" s="183">
        <f>Q414*H414</f>
        <v>0</v>
      </c>
      <c r="S414" s="183">
        <v>0</v>
      </c>
      <c r="T414" s="18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254</v>
      </c>
      <c r="AT414" s="185" t="s">
        <v>149</v>
      </c>
      <c r="AU414" s="185" t="s">
        <v>155</v>
      </c>
      <c r="AY414" s="18" t="s">
        <v>146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155</v>
      </c>
      <c r="BK414" s="186">
        <f>ROUND(I414*H414,2)</f>
        <v>0</v>
      </c>
      <c r="BL414" s="18" t="s">
        <v>254</v>
      </c>
      <c r="BM414" s="185" t="s">
        <v>622</v>
      </c>
    </row>
    <row r="415" spans="1:65" s="2" customFormat="1" ht="11.25">
      <c r="A415" s="35"/>
      <c r="B415" s="36"/>
      <c r="C415" s="37"/>
      <c r="D415" s="187" t="s">
        <v>157</v>
      </c>
      <c r="E415" s="37"/>
      <c r="F415" s="188" t="s">
        <v>623</v>
      </c>
      <c r="G415" s="37"/>
      <c r="H415" s="37"/>
      <c r="I415" s="189"/>
      <c r="J415" s="37"/>
      <c r="K415" s="37"/>
      <c r="L415" s="40"/>
      <c r="M415" s="190"/>
      <c r="N415" s="191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157</v>
      </c>
      <c r="AU415" s="18" t="s">
        <v>155</v>
      </c>
    </row>
    <row r="416" spans="1:65" s="13" customFormat="1" ht="11.25">
      <c r="B416" s="192"/>
      <c r="C416" s="193"/>
      <c r="D416" s="194" t="s">
        <v>159</v>
      </c>
      <c r="E416" s="195" t="s">
        <v>19</v>
      </c>
      <c r="F416" s="196" t="s">
        <v>624</v>
      </c>
      <c r="G416" s="193"/>
      <c r="H416" s="195" t="s">
        <v>19</v>
      </c>
      <c r="I416" s="197"/>
      <c r="J416" s="193"/>
      <c r="K416" s="193"/>
      <c r="L416" s="198"/>
      <c r="M416" s="199"/>
      <c r="N416" s="200"/>
      <c r="O416" s="200"/>
      <c r="P416" s="200"/>
      <c r="Q416" s="200"/>
      <c r="R416" s="200"/>
      <c r="S416" s="200"/>
      <c r="T416" s="201"/>
      <c r="AT416" s="202" t="s">
        <v>159</v>
      </c>
      <c r="AU416" s="202" t="s">
        <v>155</v>
      </c>
      <c r="AV416" s="13" t="s">
        <v>79</v>
      </c>
      <c r="AW416" s="13" t="s">
        <v>33</v>
      </c>
      <c r="AX416" s="13" t="s">
        <v>71</v>
      </c>
      <c r="AY416" s="202" t="s">
        <v>146</v>
      </c>
    </row>
    <row r="417" spans="1:65" s="14" customFormat="1" ht="11.25">
      <c r="B417" s="203"/>
      <c r="C417" s="204"/>
      <c r="D417" s="194" t="s">
        <v>159</v>
      </c>
      <c r="E417" s="205" t="s">
        <v>19</v>
      </c>
      <c r="F417" s="206" t="s">
        <v>625</v>
      </c>
      <c r="G417" s="204"/>
      <c r="H417" s="207">
        <v>129.96</v>
      </c>
      <c r="I417" s="208"/>
      <c r="J417" s="204"/>
      <c r="K417" s="204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159</v>
      </c>
      <c r="AU417" s="213" t="s">
        <v>155</v>
      </c>
      <c r="AV417" s="14" t="s">
        <v>155</v>
      </c>
      <c r="AW417" s="14" t="s">
        <v>33</v>
      </c>
      <c r="AX417" s="14" t="s">
        <v>71</v>
      </c>
      <c r="AY417" s="213" t="s">
        <v>146</v>
      </c>
    </row>
    <row r="418" spans="1:65" s="14" customFormat="1" ht="11.25">
      <c r="B418" s="203"/>
      <c r="C418" s="204"/>
      <c r="D418" s="194" t="s">
        <v>159</v>
      </c>
      <c r="E418" s="205" t="s">
        <v>19</v>
      </c>
      <c r="F418" s="206" t="s">
        <v>162</v>
      </c>
      <c r="G418" s="204"/>
      <c r="H418" s="207">
        <v>3</v>
      </c>
      <c r="I418" s="208"/>
      <c r="J418" s="204"/>
      <c r="K418" s="204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159</v>
      </c>
      <c r="AU418" s="213" t="s">
        <v>155</v>
      </c>
      <c r="AV418" s="14" t="s">
        <v>155</v>
      </c>
      <c r="AW418" s="14" t="s">
        <v>33</v>
      </c>
      <c r="AX418" s="14" t="s">
        <v>71</v>
      </c>
      <c r="AY418" s="213" t="s">
        <v>146</v>
      </c>
    </row>
    <row r="419" spans="1:65" s="13" customFormat="1" ht="11.25">
      <c r="B419" s="192"/>
      <c r="C419" s="193"/>
      <c r="D419" s="194" t="s">
        <v>159</v>
      </c>
      <c r="E419" s="195" t="s">
        <v>19</v>
      </c>
      <c r="F419" s="196" t="s">
        <v>626</v>
      </c>
      <c r="G419" s="193"/>
      <c r="H419" s="195" t="s">
        <v>19</v>
      </c>
      <c r="I419" s="197"/>
      <c r="J419" s="193"/>
      <c r="K419" s="193"/>
      <c r="L419" s="198"/>
      <c r="M419" s="199"/>
      <c r="N419" s="200"/>
      <c r="O419" s="200"/>
      <c r="P419" s="200"/>
      <c r="Q419" s="200"/>
      <c r="R419" s="200"/>
      <c r="S419" s="200"/>
      <c r="T419" s="201"/>
      <c r="AT419" s="202" t="s">
        <v>159</v>
      </c>
      <c r="AU419" s="202" t="s">
        <v>155</v>
      </c>
      <c r="AV419" s="13" t="s">
        <v>79</v>
      </c>
      <c r="AW419" s="13" t="s">
        <v>33</v>
      </c>
      <c r="AX419" s="13" t="s">
        <v>71</v>
      </c>
      <c r="AY419" s="202" t="s">
        <v>146</v>
      </c>
    </row>
    <row r="420" spans="1:65" s="14" customFormat="1" ht="11.25">
      <c r="B420" s="203"/>
      <c r="C420" s="204"/>
      <c r="D420" s="194" t="s">
        <v>159</v>
      </c>
      <c r="E420" s="205" t="s">
        <v>19</v>
      </c>
      <c r="F420" s="206" t="s">
        <v>627</v>
      </c>
      <c r="G420" s="204"/>
      <c r="H420" s="207">
        <v>7.76</v>
      </c>
      <c r="I420" s="208"/>
      <c r="J420" s="204"/>
      <c r="K420" s="204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159</v>
      </c>
      <c r="AU420" s="213" t="s">
        <v>155</v>
      </c>
      <c r="AV420" s="14" t="s">
        <v>155</v>
      </c>
      <c r="AW420" s="14" t="s">
        <v>33</v>
      </c>
      <c r="AX420" s="14" t="s">
        <v>71</v>
      </c>
      <c r="AY420" s="213" t="s">
        <v>146</v>
      </c>
    </row>
    <row r="421" spans="1:65" s="15" customFormat="1" ht="11.25">
      <c r="B421" s="214"/>
      <c r="C421" s="215"/>
      <c r="D421" s="194" t="s">
        <v>159</v>
      </c>
      <c r="E421" s="216" t="s">
        <v>19</v>
      </c>
      <c r="F421" s="217" t="s">
        <v>164</v>
      </c>
      <c r="G421" s="215"/>
      <c r="H421" s="218">
        <v>140.72</v>
      </c>
      <c r="I421" s="219"/>
      <c r="J421" s="215"/>
      <c r="K421" s="215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159</v>
      </c>
      <c r="AU421" s="224" t="s">
        <v>155</v>
      </c>
      <c r="AV421" s="15" t="s">
        <v>154</v>
      </c>
      <c r="AW421" s="15" t="s">
        <v>33</v>
      </c>
      <c r="AX421" s="15" t="s">
        <v>79</v>
      </c>
      <c r="AY421" s="224" t="s">
        <v>146</v>
      </c>
    </row>
    <row r="422" spans="1:65" s="2" customFormat="1" ht="16.5" customHeight="1">
      <c r="A422" s="35"/>
      <c r="B422" s="36"/>
      <c r="C422" s="174" t="s">
        <v>628</v>
      </c>
      <c r="D422" s="174" t="s">
        <v>149</v>
      </c>
      <c r="E422" s="175" t="s">
        <v>629</v>
      </c>
      <c r="F422" s="176" t="s">
        <v>630</v>
      </c>
      <c r="G422" s="177" t="s">
        <v>152</v>
      </c>
      <c r="H422" s="178">
        <v>140.72</v>
      </c>
      <c r="I422" s="179"/>
      <c r="J422" s="180">
        <f>ROUND(I422*H422,2)</f>
        <v>0</v>
      </c>
      <c r="K422" s="176" t="s">
        <v>153</v>
      </c>
      <c r="L422" s="40"/>
      <c r="M422" s="181" t="s">
        <v>19</v>
      </c>
      <c r="N422" s="182" t="s">
        <v>43</v>
      </c>
      <c r="O422" s="65"/>
      <c r="P422" s="183">
        <f>O422*H422</f>
        <v>0</v>
      </c>
      <c r="Q422" s="183">
        <v>2.9999999999999997E-4</v>
      </c>
      <c r="R422" s="183">
        <f>Q422*H422</f>
        <v>4.2215999999999997E-2</v>
      </c>
      <c r="S422" s="183">
        <v>0</v>
      </c>
      <c r="T422" s="18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5" t="s">
        <v>254</v>
      </c>
      <c r="AT422" s="185" t="s">
        <v>149</v>
      </c>
      <c r="AU422" s="185" t="s">
        <v>155</v>
      </c>
      <c r="AY422" s="18" t="s">
        <v>146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8" t="s">
        <v>155</v>
      </c>
      <c r="BK422" s="186">
        <f>ROUND(I422*H422,2)</f>
        <v>0</v>
      </c>
      <c r="BL422" s="18" t="s">
        <v>254</v>
      </c>
      <c r="BM422" s="185" t="s">
        <v>631</v>
      </c>
    </row>
    <row r="423" spans="1:65" s="2" customFormat="1" ht="11.25">
      <c r="A423" s="35"/>
      <c r="B423" s="36"/>
      <c r="C423" s="37"/>
      <c r="D423" s="187" t="s">
        <v>157</v>
      </c>
      <c r="E423" s="37"/>
      <c r="F423" s="188" t="s">
        <v>632</v>
      </c>
      <c r="G423" s="37"/>
      <c r="H423" s="37"/>
      <c r="I423" s="189"/>
      <c r="J423" s="37"/>
      <c r="K423" s="37"/>
      <c r="L423" s="40"/>
      <c r="M423" s="190"/>
      <c r="N423" s="191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157</v>
      </c>
      <c r="AU423" s="18" t="s">
        <v>155</v>
      </c>
    </row>
    <row r="424" spans="1:65" s="13" customFormat="1" ht="11.25">
      <c r="B424" s="192"/>
      <c r="C424" s="193"/>
      <c r="D424" s="194" t="s">
        <v>159</v>
      </c>
      <c r="E424" s="195" t="s">
        <v>19</v>
      </c>
      <c r="F424" s="196" t="s">
        <v>624</v>
      </c>
      <c r="G424" s="193"/>
      <c r="H424" s="195" t="s">
        <v>19</v>
      </c>
      <c r="I424" s="197"/>
      <c r="J424" s="193"/>
      <c r="K424" s="193"/>
      <c r="L424" s="198"/>
      <c r="M424" s="199"/>
      <c r="N424" s="200"/>
      <c r="O424" s="200"/>
      <c r="P424" s="200"/>
      <c r="Q424" s="200"/>
      <c r="R424" s="200"/>
      <c r="S424" s="200"/>
      <c r="T424" s="201"/>
      <c r="AT424" s="202" t="s">
        <v>159</v>
      </c>
      <c r="AU424" s="202" t="s">
        <v>155</v>
      </c>
      <c r="AV424" s="13" t="s">
        <v>79</v>
      </c>
      <c r="AW424" s="13" t="s">
        <v>33</v>
      </c>
      <c r="AX424" s="13" t="s">
        <v>71</v>
      </c>
      <c r="AY424" s="202" t="s">
        <v>146</v>
      </c>
    </row>
    <row r="425" spans="1:65" s="14" customFormat="1" ht="11.25">
      <c r="B425" s="203"/>
      <c r="C425" s="204"/>
      <c r="D425" s="194" t="s">
        <v>159</v>
      </c>
      <c r="E425" s="205" t="s">
        <v>19</v>
      </c>
      <c r="F425" s="206" t="s">
        <v>625</v>
      </c>
      <c r="G425" s="204"/>
      <c r="H425" s="207">
        <v>129.96</v>
      </c>
      <c r="I425" s="208"/>
      <c r="J425" s="204"/>
      <c r="K425" s="204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159</v>
      </c>
      <c r="AU425" s="213" t="s">
        <v>155</v>
      </c>
      <c r="AV425" s="14" t="s">
        <v>155</v>
      </c>
      <c r="AW425" s="14" t="s">
        <v>33</v>
      </c>
      <c r="AX425" s="14" t="s">
        <v>71</v>
      </c>
      <c r="AY425" s="213" t="s">
        <v>146</v>
      </c>
    </row>
    <row r="426" spans="1:65" s="14" customFormat="1" ht="11.25">
      <c r="B426" s="203"/>
      <c r="C426" s="204"/>
      <c r="D426" s="194" t="s">
        <v>159</v>
      </c>
      <c r="E426" s="205" t="s">
        <v>19</v>
      </c>
      <c r="F426" s="206" t="s">
        <v>162</v>
      </c>
      <c r="G426" s="204"/>
      <c r="H426" s="207">
        <v>3</v>
      </c>
      <c r="I426" s="208"/>
      <c r="J426" s="204"/>
      <c r="K426" s="204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159</v>
      </c>
      <c r="AU426" s="213" t="s">
        <v>155</v>
      </c>
      <c r="AV426" s="14" t="s">
        <v>155</v>
      </c>
      <c r="AW426" s="14" t="s">
        <v>33</v>
      </c>
      <c r="AX426" s="14" t="s">
        <v>71</v>
      </c>
      <c r="AY426" s="213" t="s">
        <v>146</v>
      </c>
    </row>
    <row r="427" spans="1:65" s="13" customFormat="1" ht="11.25">
      <c r="B427" s="192"/>
      <c r="C427" s="193"/>
      <c r="D427" s="194" t="s">
        <v>159</v>
      </c>
      <c r="E427" s="195" t="s">
        <v>19</v>
      </c>
      <c r="F427" s="196" t="s">
        <v>626</v>
      </c>
      <c r="G427" s="193"/>
      <c r="H427" s="195" t="s">
        <v>19</v>
      </c>
      <c r="I427" s="197"/>
      <c r="J427" s="193"/>
      <c r="K427" s="193"/>
      <c r="L427" s="198"/>
      <c r="M427" s="199"/>
      <c r="N427" s="200"/>
      <c r="O427" s="200"/>
      <c r="P427" s="200"/>
      <c r="Q427" s="200"/>
      <c r="R427" s="200"/>
      <c r="S427" s="200"/>
      <c r="T427" s="201"/>
      <c r="AT427" s="202" t="s">
        <v>159</v>
      </c>
      <c r="AU427" s="202" t="s">
        <v>155</v>
      </c>
      <c r="AV427" s="13" t="s">
        <v>79</v>
      </c>
      <c r="AW427" s="13" t="s">
        <v>33</v>
      </c>
      <c r="AX427" s="13" t="s">
        <v>71</v>
      </c>
      <c r="AY427" s="202" t="s">
        <v>146</v>
      </c>
    </row>
    <row r="428" spans="1:65" s="14" customFormat="1" ht="11.25">
      <c r="B428" s="203"/>
      <c r="C428" s="204"/>
      <c r="D428" s="194" t="s">
        <v>159</v>
      </c>
      <c r="E428" s="205" t="s">
        <v>19</v>
      </c>
      <c r="F428" s="206" t="s">
        <v>627</v>
      </c>
      <c r="G428" s="204"/>
      <c r="H428" s="207">
        <v>7.76</v>
      </c>
      <c r="I428" s="208"/>
      <c r="J428" s="204"/>
      <c r="K428" s="204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159</v>
      </c>
      <c r="AU428" s="213" t="s">
        <v>155</v>
      </c>
      <c r="AV428" s="14" t="s">
        <v>155</v>
      </c>
      <c r="AW428" s="14" t="s">
        <v>33</v>
      </c>
      <c r="AX428" s="14" t="s">
        <v>71</v>
      </c>
      <c r="AY428" s="213" t="s">
        <v>146</v>
      </c>
    </row>
    <row r="429" spans="1:65" s="15" customFormat="1" ht="11.25">
      <c r="B429" s="214"/>
      <c r="C429" s="215"/>
      <c r="D429" s="194" t="s">
        <v>159</v>
      </c>
      <c r="E429" s="216" t="s">
        <v>19</v>
      </c>
      <c r="F429" s="217" t="s">
        <v>164</v>
      </c>
      <c r="G429" s="215"/>
      <c r="H429" s="218">
        <v>140.72</v>
      </c>
      <c r="I429" s="219"/>
      <c r="J429" s="215"/>
      <c r="K429" s="215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159</v>
      </c>
      <c r="AU429" s="224" t="s">
        <v>155</v>
      </c>
      <c r="AV429" s="15" t="s">
        <v>154</v>
      </c>
      <c r="AW429" s="15" t="s">
        <v>33</v>
      </c>
      <c r="AX429" s="15" t="s">
        <v>79</v>
      </c>
      <c r="AY429" s="224" t="s">
        <v>146</v>
      </c>
    </row>
    <row r="430" spans="1:65" s="2" customFormat="1" ht="16.5" customHeight="1">
      <c r="A430" s="35"/>
      <c r="B430" s="36"/>
      <c r="C430" s="174" t="s">
        <v>633</v>
      </c>
      <c r="D430" s="174" t="s">
        <v>149</v>
      </c>
      <c r="E430" s="175" t="s">
        <v>634</v>
      </c>
      <c r="F430" s="176" t="s">
        <v>635</v>
      </c>
      <c r="G430" s="177" t="s">
        <v>152</v>
      </c>
      <c r="H430" s="178">
        <v>140.72</v>
      </c>
      <c r="I430" s="179"/>
      <c r="J430" s="180">
        <f>ROUND(I430*H430,2)</f>
        <v>0</v>
      </c>
      <c r="K430" s="176" t="s">
        <v>153</v>
      </c>
      <c r="L430" s="40"/>
      <c r="M430" s="181" t="s">
        <v>19</v>
      </c>
      <c r="N430" s="182" t="s">
        <v>43</v>
      </c>
      <c r="O430" s="65"/>
      <c r="P430" s="183">
        <f>O430*H430</f>
        <v>0</v>
      </c>
      <c r="Q430" s="183">
        <v>1.5E-3</v>
      </c>
      <c r="R430" s="183">
        <f>Q430*H430</f>
        <v>0.21107999999999999</v>
      </c>
      <c r="S430" s="183">
        <v>0</v>
      </c>
      <c r="T430" s="18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5" t="s">
        <v>254</v>
      </c>
      <c r="AT430" s="185" t="s">
        <v>149</v>
      </c>
      <c r="AU430" s="185" t="s">
        <v>155</v>
      </c>
      <c r="AY430" s="18" t="s">
        <v>146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8" t="s">
        <v>155</v>
      </c>
      <c r="BK430" s="186">
        <f>ROUND(I430*H430,2)</f>
        <v>0</v>
      </c>
      <c r="BL430" s="18" t="s">
        <v>254</v>
      </c>
      <c r="BM430" s="185" t="s">
        <v>636</v>
      </c>
    </row>
    <row r="431" spans="1:65" s="2" customFormat="1" ht="11.25">
      <c r="A431" s="35"/>
      <c r="B431" s="36"/>
      <c r="C431" s="37"/>
      <c r="D431" s="187" t="s">
        <v>157</v>
      </c>
      <c r="E431" s="37"/>
      <c r="F431" s="188" t="s">
        <v>637</v>
      </c>
      <c r="G431" s="37"/>
      <c r="H431" s="37"/>
      <c r="I431" s="189"/>
      <c r="J431" s="37"/>
      <c r="K431" s="37"/>
      <c r="L431" s="40"/>
      <c r="M431" s="190"/>
      <c r="N431" s="191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157</v>
      </c>
      <c r="AU431" s="18" t="s">
        <v>155</v>
      </c>
    </row>
    <row r="432" spans="1:65" s="13" customFormat="1" ht="11.25">
      <c r="B432" s="192"/>
      <c r="C432" s="193"/>
      <c r="D432" s="194" t="s">
        <v>159</v>
      </c>
      <c r="E432" s="195" t="s">
        <v>19</v>
      </c>
      <c r="F432" s="196" t="s">
        <v>624</v>
      </c>
      <c r="G432" s="193"/>
      <c r="H432" s="195" t="s">
        <v>19</v>
      </c>
      <c r="I432" s="197"/>
      <c r="J432" s="193"/>
      <c r="K432" s="193"/>
      <c r="L432" s="198"/>
      <c r="M432" s="199"/>
      <c r="N432" s="200"/>
      <c r="O432" s="200"/>
      <c r="P432" s="200"/>
      <c r="Q432" s="200"/>
      <c r="R432" s="200"/>
      <c r="S432" s="200"/>
      <c r="T432" s="201"/>
      <c r="AT432" s="202" t="s">
        <v>159</v>
      </c>
      <c r="AU432" s="202" t="s">
        <v>155</v>
      </c>
      <c r="AV432" s="13" t="s">
        <v>79</v>
      </c>
      <c r="AW432" s="13" t="s">
        <v>33</v>
      </c>
      <c r="AX432" s="13" t="s">
        <v>71</v>
      </c>
      <c r="AY432" s="202" t="s">
        <v>146</v>
      </c>
    </row>
    <row r="433" spans="1:65" s="14" customFormat="1" ht="11.25">
      <c r="B433" s="203"/>
      <c r="C433" s="204"/>
      <c r="D433" s="194" t="s">
        <v>159</v>
      </c>
      <c r="E433" s="205" t="s">
        <v>19</v>
      </c>
      <c r="F433" s="206" t="s">
        <v>625</v>
      </c>
      <c r="G433" s="204"/>
      <c r="H433" s="207">
        <v>129.96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159</v>
      </c>
      <c r="AU433" s="213" t="s">
        <v>155</v>
      </c>
      <c r="AV433" s="14" t="s">
        <v>155</v>
      </c>
      <c r="AW433" s="14" t="s">
        <v>33</v>
      </c>
      <c r="AX433" s="14" t="s">
        <v>71</v>
      </c>
      <c r="AY433" s="213" t="s">
        <v>146</v>
      </c>
    </row>
    <row r="434" spans="1:65" s="14" customFormat="1" ht="11.25">
      <c r="B434" s="203"/>
      <c r="C434" s="204"/>
      <c r="D434" s="194" t="s">
        <v>159</v>
      </c>
      <c r="E434" s="205" t="s">
        <v>19</v>
      </c>
      <c r="F434" s="206" t="s">
        <v>162</v>
      </c>
      <c r="G434" s="204"/>
      <c r="H434" s="207">
        <v>3</v>
      </c>
      <c r="I434" s="208"/>
      <c r="J434" s="204"/>
      <c r="K434" s="204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159</v>
      </c>
      <c r="AU434" s="213" t="s">
        <v>155</v>
      </c>
      <c r="AV434" s="14" t="s">
        <v>155</v>
      </c>
      <c r="AW434" s="14" t="s">
        <v>33</v>
      </c>
      <c r="AX434" s="14" t="s">
        <v>71</v>
      </c>
      <c r="AY434" s="213" t="s">
        <v>146</v>
      </c>
    </row>
    <row r="435" spans="1:65" s="13" customFormat="1" ht="11.25">
      <c r="B435" s="192"/>
      <c r="C435" s="193"/>
      <c r="D435" s="194" t="s">
        <v>159</v>
      </c>
      <c r="E435" s="195" t="s">
        <v>19</v>
      </c>
      <c r="F435" s="196" t="s">
        <v>626</v>
      </c>
      <c r="G435" s="193"/>
      <c r="H435" s="195" t="s">
        <v>19</v>
      </c>
      <c r="I435" s="197"/>
      <c r="J435" s="193"/>
      <c r="K435" s="193"/>
      <c r="L435" s="198"/>
      <c r="M435" s="199"/>
      <c r="N435" s="200"/>
      <c r="O435" s="200"/>
      <c r="P435" s="200"/>
      <c r="Q435" s="200"/>
      <c r="R435" s="200"/>
      <c r="S435" s="200"/>
      <c r="T435" s="201"/>
      <c r="AT435" s="202" t="s">
        <v>159</v>
      </c>
      <c r="AU435" s="202" t="s">
        <v>155</v>
      </c>
      <c r="AV435" s="13" t="s">
        <v>79</v>
      </c>
      <c r="AW435" s="13" t="s">
        <v>33</v>
      </c>
      <c r="AX435" s="13" t="s">
        <v>71</v>
      </c>
      <c r="AY435" s="202" t="s">
        <v>146</v>
      </c>
    </row>
    <row r="436" spans="1:65" s="14" customFormat="1" ht="11.25">
      <c r="B436" s="203"/>
      <c r="C436" s="204"/>
      <c r="D436" s="194" t="s">
        <v>159</v>
      </c>
      <c r="E436" s="205" t="s">
        <v>19</v>
      </c>
      <c r="F436" s="206" t="s">
        <v>627</v>
      </c>
      <c r="G436" s="204"/>
      <c r="H436" s="207">
        <v>7.76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159</v>
      </c>
      <c r="AU436" s="213" t="s">
        <v>155</v>
      </c>
      <c r="AV436" s="14" t="s">
        <v>155</v>
      </c>
      <c r="AW436" s="14" t="s">
        <v>33</v>
      </c>
      <c r="AX436" s="14" t="s">
        <v>71</v>
      </c>
      <c r="AY436" s="213" t="s">
        <v>146</v>
      </c>
    </row>
    <row r="437" spans="1:65" s="15" customFormat="1" ht="11.25">
      <c r="B437" s="214"/>
      <c r="C437" s="215"/>
      <c r="D437" s="194" t="s">
        <v>159</v>
      </c>
      <c r="E437" s="216" t="s">
        <v>19</v>
      </c>
      <c r="F437" s="217" t="s">
        <v>164</v>
      </c>
      <c r="G437" s="215"/>
      <c r="H437" s="218">
        <v>140.72</v>
      </c>
      <c r="I437" s="219"/>
      <c r="J437" s="215"/>
      <c r="K437" s="215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159</v>
      </c>
      <c r="AU437" s="224" t="s">
        <v>155</v>
      </c>
      <c r="AV437" s="15" t="s">
        <v>154</v>
      </c>
      <c r="AW437" s="15" t="s">
        <v>33</v>
      </c>
      <c r="AX437" s="15" t="s">
        <v>79</v>
      </c>
      <c r="AY437" s="224" t="s">
        <v>146</v>
      </c>
    </row>
    <row r="438" spans="1:65" s="2" customFormat="1" ht="21.75" customHeight="1">
      <c r="A438" s="35"/>
      <c r="B438" s="36"/>
      <c r="C438" s="174" t="s">
        <v>638</v>
      </c>
      <c r="D438" s="174" t="s">
        <v>149</v>
      </c>
      <c r="E438" s="175" t="s">
        <v>639</v>
      </c>
      <c r="F438" s="176" t="s">
        <v>640</v>
      </c>
      <c r="G438" s="177" t="s">
        <v>305</v>
      </c>
      <c r="H438" s="178">
        <v>56</v>
      </c>
      <c r="I438" s="179"/>
      <c r="J438" s="180">
        <f>ROUND(I438*H438,2)</f>
        <v>0</v>
      </c>
      <c r="K438" s="176" t="s">
        <v>153</v>
      </c>
      <c r="L438" s="40"/>
      <c r="M438" s="181" t="s">
        <v>19</v>
      </c>
      <c r="N438" s="182" t="s">
        <v>43</v>
      </c>
      <c r="O438" s="65"/>
      <c r="P438" s="183">
        <f>O438*H438</f>
        <v>0</v>
      </c>
      <c r="Q438" s="183">
        <v>2.0000000000000001E-4</v>
      </c>
      <c r="R438" s="183">
        <f>Q438*H438</f>
        <v>1.12E-2</v>
      </c>
      <c r="S438" s="183">
        <v>0</v>
      </c>
      <c r="T438" s="18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5" t="s">
        <v>254</v>
      </c>
      <c r="AT438" s="185" t="s">
        <v>149</v>
      </c>
      <c r="AU438" s="185" t="s">
        <v>155</v>
      </c>
      <c r="AY438" s="18" t="s">
        <v>146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8" t="s">
        <v>155</v>
      </c>
      <c r="BK438" s="186">
        <f>ROUND(I438*H438,2)</f>
        <v>0</v>
      </c>
      <c r="BL438" s="18" t="s">
        <v>254</v>
      </c>
      <c r="BM438" s="185" t="s">
        <v>641</v>
      </c>
    </row>
    <row r="439" spans="1:65" s="2" customFormat="1" ht="11.25">
      <c r="A439" s="35"/>
      <c r="B439" s="36"/>
      <c r="C439" s="37"/>
      <c r="D439" s="187" t="s">
        <v>157</v>
      </c>
      <c r="E439" s="37"/>
      <c r="F439" s="188" t="s">
        <v>642</v>
      </c>
      <c r="G439" s="37"/>
      <c r="H439" s="37"/>
      <c r="I439" s="189"/>
      <c r="J439" s="37"/>
      <c r="K439" s="37"/>
      <c r="L439" s="40"/>
      <c r="M439" s="190"/>
      <c r="N439" s="191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157</v>
      </c>
      <c r="AU439" s="18" t="s">
        <v>155</v>
      </c>
    </row>
    <row r="440" spans="1:65" s="13" customFormat="1" ht="11.25">
      <c r="B440" s="192"/>
      <c r="C440" s="193"/>
      <c r="D440" s="194" t="s">
        <v>159</v>
      </c>
      <c r="E440" s="195" t="s">
        <v>19</v>
      </c>
      <c r="F440" s="196" t="s">
        <v>643</v>
      </c>
      <c r="G440" s="193"/>
      <c r="H440" s="195" t="s">
        <v>19</v>
      </c>
      <c r="I440" s="197"/>
      <c r="J440" s="193"/>
      <c r="K440" s="193"/>
      <c r="L440" s="198"/>
      <c r="M440" s="199"/>
      <c r="N440" s="200"/>
      <c r="O440" s="200"/>
      <c r="P440" s="200"/>
      <c r="Q440" s="200"/>
      <c r="R440" s="200"/>
      <c r="S440" s="200"/>
      <c r="T440" s="201"/>
      <c r="AT440" s="202" t="s">
        <v>159</v>
      </c>
      <c r="AU440" s="202" t="s">
        <v>155</v>
      </c>
      <c r="AV440" s="13" t="s">
        <v>79</v>
      </c>
      <c r="AW440" s="13" t="s">
        <v>33</v>
      </c>
      <c r="AX440" s="13" t="s">
        <v>71</v>
      </c>
      <c r="AY440" s="202" t="s">
        <v>146</v>
      </c>
    </row>
    <row r="441" spans="1:65" s="14" customFormat="1" ht="11.25">
      <c r="B441" s="203"/>
      <c r="C441" s="204"/>
      <c r="D441" s="194" t="s">
        <v>159</v>
      </c>
      <c r="E441" s="205" t="s">
        <v>19</v>
      </c>
      <c r="F441" s="206" t="s">
        <v>644</v>
      </c>
      <c r="G441" s="204"/>
      <c r="H441" s="207">
        <v>56</v>
      </c>
      <c r="I441" s="208"/>
      <c r="J441" s="204"/>
      <c r="K441" s="204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159</v>
      </c>
      <c r="AU441" s="213" t="s">
        <v>155</v>
      </c>
      <c r="AV441" s="14" t="s">
        <v>155</v>
      </c>
      <c r="AW441" s="14" t="s">
        <v>33</v>
      </c>
      <c r="AX441" s="14" t="s">
        <v>79</v>
      </c>
      <c r="AY441" s="213" t="s">
        <v>146</v>
      </c>
    </row>
    <row r="442" spans="1:65" s="2" customFormat="1" ht="16.5" customHeight="1">
      <c r="A442" s="35"/>
      <c r="B442" s="36"/>
      <c r="C442" s="225" t="s">
        <v>645</v>
      </c>
      <c r="D442" s="225" t="s">
        <v>261</v>
      </c>
      <c r="E442" s="226" t="s">
        <v>646</v>
      </c>
      <c r="F442" s="227" t="s">
        <v>647</v>
      </c>
      <c r="G442" s="228" t="s">
        <v>305</v>
      </c>
      <c r="H442" s="229">
        <v>61.6</v>
      </c>
      <c r="I442" s="230"/>
      <c r="J442" s="231">
        <f>ROUND(I442*H442,2)</f>
        <v>0</v>
      </c>
      <c r="K442" s="227" t="s">
        <v>153</v>
      </c>
      <c r="L442" s="232"/>
      <c r="M442" s="233" t="s">
        <v>19</v>
      </c>
      <c r="N442" s="234" t="s">
        <v>43</v>
      </c>
      <c r="O442" s="65"/>
      <c r="P442" s="183">
        <f>O442*H442</f>
        <v>0</v>
      </c>
      <c r="Q442" s="183">
        <v>1E-4</v>
      </c>
      <c r="R442" s="183">
        <f>Q442*H442</f>
        <v>6.1600000000000005E-3</v>
      </c>
      <c r="S442" s="183">
        <v>0</v>
      </c>
      <c r="T442" s="18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5" t="s">
        <v>354</v>
      </c>
      <c r="AT442" s="185" t="s">
        <v>261</v>
      </c>
      <c r="AU442" s="185" t="s">
        <v>155</v>
      </c>
      <c r="AY442" s="18" t="s">
        <v>146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18" t="s">
        <v>155</v>
      </c>
      <c r="BK442" s="186">
        <f>ROUND(I442*H442,2)</f>
        <v>0</v>
      </c>
      <c r="BL442" s="18" t="s">
        <v>254</v>
      </c>
      <c r="BM442" s="185" t="s">
        <v>648</v>
      </c>
    </row>
    <row r="443" spans="1:65" s="14" customFormat="1" ht="11.25">
      <c r="B443" s="203"/>
      <c r="C443" s="204"/>
      <c r="D443" s="194" t="s">
        <v>159</v>
      </c>
      <c r="E443" s="204"/>
      <c r="F443" s="206" t="s">
        <v>649</v>
      </c>
      <c r="G443" s="204"/>
      <c r="H443" s="207">
        <v>61.6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159</v>
      </c>
      <c r="AU443" s="213" t="s">
        <v>155</v>
      </c>
      <c r="AV443" s="14" t="s">
        <v>155</v>
      </c>
      <c r="AW443" s="14" t="s">
        <v>4</v>
      </c>
      <c r="AX443" s="14" t="s">
        <v>79</v>
      </c>
      <c r="AY443" s="213" t="s">
        <v>146</v>
      </c>
    </row>
    <row r="444" spans="1:65" s="2" customFormat="1" ht="16.5" customHeight="1">
      <c r="A444" s="35"/>
      <c r="B444" s="36"/>
      <c r="C444" s="174" t="s">
        <v>650</v>
      </c>
      <c r="D444" s="174" t="s">
        <v>149</v>
      </c>
      <c r="E444" s="175" t="s">
        <v>651</v>
      </c>
      <c r="F444" s="176" t="s">
        <v>652</v>
      </c>
      <c r="G444" s="177" t="s">
        <v>152</v>
      </c>
      <c r="H444" s="178">
        <v>113.46599999999999</v>
      </c>
      <c r="I444" s="179"/>
      <c r="J444" s="180">
        <f>ROUND(I444*H444,2)</f>
        <v>0</v>
      </c>
      <c r="K444" s="176" t="s">
        <v>153</v>
      </c>
      <c r="L444" s="40"/>
      <c r="M444" s="181" t="s">
        <v>19</v>
      </c>
      <c r="N444" s="182" t="s">
        <v>43</v>
      </c>
      <c r="O444" s="65"/>
      <c r="P444" s="183">
        <f>O444*H444</f>
        <v>0</v>
      </c>
      <c r="Q444" s="183">
        <v>0</v>
      </c>
      <c r="R444" s="183">
        <f>Q444*H444</f>
        <v>0</v>
      </c>
      <c r="S444" s="183">
        <v>8.1500000000000003E-2</v>
      </c>
      <c r="T444" s="184">
        <f>S444*H444</f>
        <v>9.2474790000000002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254</v>
      </c>
      <c r="AT444" s="185" t="s">
        <v>149</v>
      </c>
      <c r="AU444" s="185" t="s">
        <v>155</v>
      </c>
      <c r="AY444" s="18" t="s">
        <v>146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155</v>
      </c>
      <c r="BK444" s="186">
        <f>ROUND(I444*H444,2)</f>
        <v>0</v>
      </c>
      <c r="BL444" s="18" t="s">
        <v>254</v>
      </c>
      <c r="BM444" s="185" t="s">
        <v>653</v>
      </c>
    </row>
    <row r="445" spans="1:65" s="2" customFormat="1" ht="11.25">
      <c r="A445" s="35"/>
      <c r="B445" s="36"/>
      <c r="C445" s="37"/>
      <c r="D445" s="187" t="s">
        <v>157</v>
      </c>
      <c r="E445" s="37"/>
      <c r="F445" s="188" t="s">
        <v>654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157</v>
      </c>
      <c r="AU445" s="18" t="s">
        <v>155</v>
      </c>
    </row>
    <row r="446" spans="1:65" s="13" customFormat="1" ht="11.25">
      <c r="B446" s="192"/>
      <c r="C446" s="193"/>
      <c r="D446" s="194" t="s">
        <v>159</v>
      </c>
      <c r="E446" s="195" t="s">
        <v>19</v>
      </c>
      <c r="F446" s="196" t="s">
        <v>655</v>
      </c>
      <c r="G446" s="193"/>
      <c r="H446" s="195" t="s">
        <v>19</v>
      </c>
      <c r="I446" s="197"/>
      <c r="J446" s="193"/>
      <c r="K446" s="193"/>
      <c r="L446" s="198"/>
      <c r="M446" s="199"/>
      <c r="N446" s="200"/>
      <c r="O446" s="200"/>
      <c r="P446" s="200"/>
      <c r="Q446" s="200"/>
      <c r="R446" s="200"/>
      <c r="S446" s="200"/>
      <c r="T446" s="201"/>
      <c r="AT446" s="202" t="s">
        <v>159</v>
      </c>
      <c r="AU446" s="202" t="s">
        <v>155</v>
      </c>
      <c r="AV446" s="13" t="s">
        <v>79</v>
      </c>
      <c r="AW446" s="13" t="s">
        <v>33</v>
      </c>
      <c r="AX446" s="13" t="s">
        <v>71</v>
      </c>
      <c r="AY446" s="202" t="s">
        <v>146</v>
      </c>
    </row>
    <row r="447" spans="1:65" s="14" customFormat="1" ht="11.25">
      <c r="B447" s="203"/>
      <c r="C447" s="204"/>
      <c r="D447" s="194" t="s">
        <v>159</v>
      </c>
      <c r="E447" s="205" t="s">
        <v>19</v>
      </c>
      <c r="F447" s="206" t="s">
        <v>656</v>
      </c>
      <c r="G447" s="204"/>
      <c r="H447" s="207">
        <v>110.46599999999999</v>
      </c>
      <c r="I447" s="208"/>
      <c r="J447" s="204"/>
      <c r="K447" s="204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159</v>
      </c>
      <c r="AU447" s="213" t="s">
        <v>155</v>
      </c>
      <c r="AV447" s="14" t="s">
        <v>155</v>
      </c>
      <c r="AW447" s="14" t="s">
        <v>33</v>
      </c>
      <c r="AX447" s="14" t="s">
        <v>71</v>
      </c>
      <c r="AY447" s="213" t="s">
        <v>146</v>
      </c>
    </row>
    <row r="448" spans="1:65" s="14" customFormat="1" ht="11.25">
      <c r="B448" s="203"/>
      <c r="C448" s="204"/>
      <c r="D448" s="194" t="s">
        <v>159</v>
      </c>
      <c r="E448" s="205" t="s">
        <v>19</v>
      </c>
      <c r="F448" s="206" t="s">
        <v>162</v>
      </c>
      <c r="G448" s="204"/>
      <c r="H448" s="207">
        <v>3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159</v>
      </c>
      <c r="AU448" s="213" t="s">
        <v>155</v>
      </c>
      <c r="AV448" s="14" t="s">
        <v>155</v>
      </c>
      <c r="AW448" s="14" t="s">
        <v>33</v>
      </c>
      <c r="AX448" s="14" t="s">
        <v>71</v>
      </c>
      <c r="AY448" s="213" t="s">
        <v>146</v>
      </c>
    </row>
    <row r="449" spans="1:65" s="15" customFormat="1" ht="11.25">
      <c r="B449" s="214"/>
      <c r="C449" s="215"/>
      <c r="D449" s="194" t="s">
        <v>159</v>
      </c>
      <c r="E449" s="216" t="s">
        <v>19</v>
      </c>
      <c r="F449" s="217" t="s">
        <v>164</v>
      </c>
      <c r="G449" s="215"/>
      <c r="H449" s="218">
        <v>113.46599999999999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159</v>
      </c>
      <c r="AU449" s="224" t="s">
        <v>155</v>
      </c>
      <c r="AV449" s="15" t="s">
        <v>154</v>
      </c>
      <c r="AW449" s="15" t="s">
        <v>33</v>
      </c>
      <c r="AX449" s="15" t="s">
        <v>79</v>
      </c>
      <c r="AY449" s="224" t="s">
        <v>146</v>
      </c>
    </row>
    <row r="450" spans="1:65" s="2" customFormat="1" ht="24.2" customHeight="1">
      <c r="A450" s="35"/>
      <c r="B450" s="36"/>
      <c r="C450" s="174" t="s">
        <v>657</v>
      </c>
      <c r="D450" s="174" t="s">
        <v>149</v>
      </c>
      <c r="E450" s="175" t="s">
        <v>658</v>
      </c>
      <c r="F450" s="176" t="s">
        <v>659</v>
      </c>
      <c r="G450" s="177" t="s">
        <v>152</v>
      </c>
      <c r="H450" s="178">
        <v>140.72</v>
      </c>
      <c r="I450" s="179"/>
      <c r="J450" s="180">
        <f>ROUND(I450*H450,2)</f>
        <v>0</v>
      </c>
      <c r="K450" s="176" t="s">
        <v>153</v>
      </c>
      <c r="L450" s="40"/>
      <c r="M450" s="181" t="s">
        <v>19</v>
      </c>
      <c r="N450" s="182" t="s">
        <v>43</v>
      </c>
      <c r="O450" s="65"/>
      <c r="P450" s="183">
        <f>O450*H450</f>
        <v>0</v>
      </c>
      <c r="Q450" s="183">
        <v>6.0000000000000001E-3</v>
      </c>
      <c r="R450" s="183">
        <f>Q450*H450</f>
        <v>0.84431999999999996</v>
      </c>
      <c r="S450" s="183">
        <v>0</v>
      </c>
      <c r="T450" s="184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5" t="s">
        <v>254</v>
      </c>
      <c r="AT450" s="185" t="s">
        <v>149</v>
      </c>
      <c r="AU450" s="185" t="s">
        <v>155</v>
      </c>
      <c r="AY450" s="18" t="s">
        <v>146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8" t="s">
        <v>155</v>
      </c>
      <c r="BK450" s="186">
        <f>ROUND(I450*H450,2)</f>
        <v>0</v>
      </c>
      <c r="BL450" s="18" t="s">
        <v>254</v>
      </c>
      <c r="BM450" s="185" t="s">
        <v>660</v>
      </c>
    </row>
    <row r="451" spans="1:65" s="2" customFormat="1" ht="11.25">
      <c r="A451" s="35"/>
      <c r="B451" s="36"/>
      <c r="C451" s="37"/>
      <c r="D451" s="187" t="s">
        <v>157</v>
      </c>
      <c r="E451" s="37"/>
      <c r="F451" s="188" t="s">
        <v>661</v>
      </c>
      <c r="G451" s="37"/>
      <c r="H451" s="37"/>
      <c r="I451" s="189"/>
      <c r="J451" s="37"/>
      <c r="K451" s="37"/>
      <c r="L451" s="40"/>
      <c r="M451" s="190"/>
      <c r="N451" s="191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157</v>
      </c>
      <c r="AU451" s="18" t="s">
        <v>155</v>
      </c>
    </row>
    <row r="452" spans="1:65" s="13" customFormat="1" ht="11.25">
      <c r="B452" s="192"/>
      <c r="C452" s="193"/>
      <c r="D452" s="194" t="s">
        <v>159</v>
      </c>
      <c r="E452" s="195" t="s">
        <v>19</v>
      </c>
      <c r="F452" s="196" t="s">
        <v>624</v>
      </c>
      <c r="G452" s="193"/>
      <c r="H452" s="195" t="s">
        <v>19</v>
      </c>
      <c r="I452" s="197"/>
      <c r="J452" s="193"/>
      <c r="K452" s="193"/>
      <c r="L452" s="198"/>
      <c r="M452" s="199"/>
      <c r="N452" s="200"/>
      <c r="O452" s="200"/>
      <c r="P452" s="200"/>
      <c r="Q452" s="200"/>
      <c r="R452" s="200"/>
      <c r="S452" s="200"/>
      <c r="T452" s="201"/>
      <c r="AT452" s="202" t="s">
        <v>159</v>
      </c>
      <c r="AU452" s="202" t="s">
        <v>155</v>
      </c>
      <c r="AV452" s="13" t="s">
        <v>79</v>
      </c>
      <c r="AW452" s="13" t="s">
        <v>33</v>
      </c>
      <c r="AX452" s="13" t="s">
        <v>71</v>
      </c>
      <c r="AY452" s="202" t="s">
        <v>146</v>
      </c>
    </row>
    <row r="453" spans="1:65" s="14" customFormat="1" ht="11.25">
      <c r="B453" s="203"/>
      <c r="C453" s="204"/>
      <c r="D453" s="194" t="s">
        <v>159</v>
      </c>
      <c r="E453" s="205" t="s">
        <v>19</v>
      </c>
      <c r="F453" s="206" t="s">
        <v>625</v>
      </c>
      <c r="G453" s="204"/>
      <c r="H453" s="207">
        <v>129.96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159</v>
      </c>
      <c r="AU453" s="213" t="s">
        <v>155</v>
      </c>
      <c r="AV453" s="14" t="s">
        <v>155</v>
      </c>
      <c r="AW453" s="14" t="s">
        <v>33</v>
      </c>
      <c r="AX453" s="14" t="s">
        <v>71</v>
      </c>
      <c r="AY453" s="213" t="s">
        <v>146</v>
      </c>
    </row>
    <row r="454" spans="1:65" s="14" customFormat="1" ht="11.25">
      <c r="B454" s="203"/>
      <c r="C454" s="204"/>
      <c r="D454" s="194" t="s">
        <v>159</v>
      </c>
      <c r="E454" s="205" t="s">
        <v>19</v>
      </c>
      <c r="F454" s="206" t="s">
        <v>162</v>
      </c>
      <c r="G454" s="204"/>
      <c r="H454" s="207">
        <v>3</v>
      </c>
      <c r="I454" s="208"/>
      <c r="J454" s="204"/>
      <c r="K454" s="204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159</v>
      </c>
      <c r="AU454" s="213" t="s">
        <v>155</v>
      </c>
      <c r="AV454" s="14" t="s">
        <v>155</v>
      </c>
      <c r="AW454" s="14" t="s">
        <v>33</v>
      </c>
      <c r="AX454" s="14" t="s">
        <v>71</v>
      </c>
      <c r="AY454" s="213" t="s">
        <v>146</v>
      </c>
    </row>
    <row r="455" spans="1:65" s="13" customFormat="1" ht="11.25">
      <c r="B455" s="192"/>
      <c r="C455" s="193"/>
      <c r="D455" s="194" t="s">
        <v>159</v>
      </c>
      <c r="E455" s="195" t="s">
        <v>19</v>
      </c>
      <c r="F455" s="196" t="s">
        <v>626</v>
      </c>
      <c r="G455" s="193"/>
      <c r="H455" s="195" t="s">
        <v>19</v>
      </c>
      <c r="I455" s="197"/>
      <c r="J455" s="193"/>
      <c r="K455" s="193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159</v>
      </c>
      <c r="AU455" s="202" t="s">
        <v>155</v>
      </c>
      <c r="AV455" s="13" t="s">
        <v>79</v>
      </c>
      <c r="AW455" s="13" t="s">
        <v>33</v>
      </c>
      <c r="AX455" s="13" t="s">
        <v>71</v>
      </c>
      <c r="AY455" s="202" t="s">
        <v>146</v>
      </c>
    </row>
    <row r="456" spans="1:65" s="14" customFormat="1" ht="11.25">
      <c r="B456" s="203"/>
      <c r="C456" s="204"/>
      <c r="D456" s="194" t="s">
        <v>159</v>
      </c>
      <c r="E456" s="205" t="s">
        <v>19</v>
      </c>
      <c r="F456" s="206" t="s">
        <v>627</v>
      </c>
      <c r="G456" s="204"/>
      <c r="H456" s="207">
        <v>7.76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159</v>
      </c>
      <c r="AU456" s="213" t="s">
        <v>155</v>
      </c>
      <c r="AV456" s="14" t="s">
        <v>155</v>
      </c>
      <c r="AW456" s="14" t="s">
        <v>33</v>
      </c>
      <c r="AX456" s="14" t="s">
        <v>71</v>
      </c>
      <c r="AY456" s="213" t="s">
        <v>146</v>
      </c>
    </row>
    <row r="457" spans="1:65" s="15" customFormat="1" ht="11.25">
      <c r="B457" s="214"/>
      <c r="C457" s="215"/>
      <c r="D457" s="194" t="s">
        <v>159</v>
      </c>
      <c r="E457" s="216" t="s">
        <v>19</v>
      </c>
      <c r="F457" s="217" t="s">
        <v>164</v>
      </c>
      <c r="G457" s="215"/>
      <c r="H457" s="218">
        <v>140.72</v>
      </c>
      <c r="I457" s="219"/>
      <c r="J457" s="215"/>
      <c r="K457" s="215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159</v>
      </c>
      <c r="AU457" s="224" t="s">
        <v>155</v>
      </c>
      <c r="AV457" s="15" t="s">
        <v>154</v>
      </c>
      <c r="AW457" s="15" t="s">
        <v>33</v>
      </c>
      <c r="AX457" s="15" t="s">
        <v>79</v>
      </c>
      <c r="AY457" s="224" t="s">
        <v>146</v>
      </c>
    </row>
    <row r="458" spans="1:65" s="2" customFormat="1" ht="16.5" customHeight="1">
      <c r="A458" s="35"/>
      <c r="B458" s="36"/>
      <c r="C458" s="225" t="s">
        <v>662</v>
      </c>
      <c r="D458" s="225" t="s">
        <v>261</v>
      </c>
      <c r="E458" s="226" t="s">
        <v>663</v>
      </c>
      <c r="F458" s="227" t="s">
        <v>664</v>
      </c>
      <c r="G458" s="228" t="s">
        <v>152</v>
      </c>
      <c r="H458" s="229">
        <v>154.792</v>
      </c>
      <c r="I458" s="230"/>
      <c r="J458" s="231">
        <f>ROUND(I458*H458,2)</f>
        <v>0</v>
      </c>
      <c r="K458" s="227" t="s">
        <v>153</v>
      </c>
      <c r="L458" s="232"/>
      <c r="M458" s="233" t="s">
        <v>19</v>
      </c>
      <c r="N458" s="234" t="s">
        <v>43</v>
      </c>
      <c r="O458" s="65"/>
      <c r="P458" s="183">
        <f>O458*H458</f>
        <v>0</v>
      </c>
      <c r="Q458" s="183">
        <v>1.18E-2</v>
      </c>
      <c r="R458" s="183">
        <f>Q458*H458</f>
        <v>1.8265456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354</v>
      </c>
      <c r="AT458" s="185" t="s">
        <v>261</v>
      </c>
      <c r="AU458" s="185" t="s">
        <v>155</v>
      </c>
      <c r="AY458" s="18" t="s">
        <v>146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155</v>
      </c>
      <c r="BK458" s="186">
        <f>ROUND(I458*H458,2)</f>
        <v>0</v>
      </c>
      <c r="BL458" s="18" t="s">
        <v>254</v>
      </c>
      <c r="BM458" s="185" t="s">
        <v>665</v>
      </c>
    </row>
    <row r="459" spans="1:65" s="14" customFormat="1" ht="11.25">
      <c r="B459" s="203"/>
      <c r="C459" s="204"/>
      <c r="D459" s="194" t="s">
        <v>159</v>
      </c>
      <c r="E459" s="204"/>
      <c r="F459" s="206" t="s">
        <v>666</v>
      </c>
      <c r="G459" s="204"/>
      <c r="H459" s="207">
        <v>154.792</v>
      </c>
      <c r="I459" s="208"/>
      <c r="J459" s="204"/>
      <c r="K459" s="204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159</v>
      </c>
      <c r="AU459" s="213" t="s">
        <v>155</v>
      </c>
      <c r="AV459" s="14" t="s">
        <v>155</v>
      </c>
      <c r="AW459" s="14" t="s">
        <v>4</v>
      </c>
      <c r="AX459" s="14" t="s">
        <v>79</v>
      </c>
      <c r="AY459" s="213" t="s">
        <v>146</v>
      </c>
    </row>
    <row r="460" spans="1:65" s="2" customFormat="1" ht="21.75" customHeight="1">
      <c r="A460" s="35"/>
      <c r="B460" s="36"/>
      <c r="C460" s="174" t="s">
        <v>667</v>
      </c>
      <c r="D460" s="174" t="s">
        <v>149</v>
      </c>
      <c r="E460" s="175" t="s">
        <v>668</v>
      </c>
      <c r="F460" s="176" t="s">
        <v>669</v>
      </c>
      <c r="G460" s="177" t="s">
        <v>152</v>
      </c>
      <c r="H460" s="178">
        <v>140.72</v>
      </c>
      <c r="I460" s="179"/>
      <c r="J460" s="180">
        <f>ROUND(I460*H460,2)</f>
        <v>0</v>
      </c>
      <c r="K460" s="176" t="s">
        <v>153</v>
      </c>
      <c r="L460" s="40"/>
      <c r="M460" s="181" t="s">
        <v>19</v>
      </c>
      <c r="N460" s="182" t="s">
        <v>43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254</v>
      </c>
      <c r="AT460" s="185" t="s">
        <v>149</v>
      </c>
      <c r="AU460" s="185" t="s">
        <v>155</v>
      </c>
      <c r="AY460" s="18" t="s">
        <v>146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155</v>
      </c>
      <c r="BK460" s="186">
        <f>ROUND(I460*H460,2)</f>
        <v>0</v>
      </c>
      <c r="BL460" s="18" t="s">
        <v>254</v>
      </c>
      <c r="BM460" s="185" t="s">
        <v>670</v>
      </c>
    </row>
    <row r="461" spans="1:65" s="2" customFormat="1" ht="11.25">
      <c r="A461" s="35"/>
      <c r="B461" s="36"/>
      <c r="C461" s="37"/>
      <c r="D461" s="187" t="s">
        <v>157</v>
      </c>
      <c r="E461" s="37"/>
      <c r="F461" s="188" t="s">
        <v>671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157</v>
      </c>
      <c r="AU461" s="18" t="s">
        <v>155</v>
      </c>
    </row>
    <row r="462" spans="1:65" s="14" customFormat="1" ht="11.25">
      <c r="B462" s="203"/>
      <c r="C462" s="204"/>
      <c r="D462" s="194" t="s">
        <v>159</v>
      </c>
      <c r="E462" s="205" t="s">
        <v>19</v>
      </c>
      <c r="F462" s="206" t="s">
        <v>672</v>
      </c>
      <c r="G462" s="204"/>
      <c r="H462" s="207">
        <v>140.72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159</v>
      </c>
      <c r="AU462" s="213" t="s">
        <v>155</v>
      </c>
      <c r="AV462" s="14" t="s">
        <v>155</v>
      </c>
      <c r="AW462" s="14" t="s">
        <v>33</v>
      </c>
      <c r="AX462" s="14" t="s">
        <v>79</v>
      </c>
      <c r="AY462" s="213" t="s">
        <v>146</v>
      </c>
    </row>
    <row r="463" spans="1:65" s="2" customFormat="1" ht="21.75" customHeight="1">
      <c r="A463" s="35"/>
      <c r="B463" s="36"/>
      <c r="C463" s="174" t="s">
        <v>673</v>
      </c>
      <c r="D463" s="174" t="s">
        <v>149</v>
      </c>
      <c r="E463" s="175" t="s">
        <v>674</v>
      </c>
      <c r="F463" s="176" t="s">
        <v>675</v>
      </c>
      <c r="G463" s="177" t="s">
        <v>152</v>
      </c>
      <c r="H463" s="178">
        <v>140.72</v>
      </c>
      <c r="I463" s="179"/>
      <c r="J463" s="180">
        <f>ROUND(I463*H463,2)</f>
        <v>0</v>
      </c>
      <c r="K463" s="176" t="s">
        <v>153</v>
      </c>
      <c r="L463" s="40"/>
      <c r="M463" s="181" t="s">
        <v>19</v>
      </c>
      <c r="N463" s="182" t="s">
        <v>43</v>
      </c>
      <c r="O463" s="65"/>
      <c r="P463" s="183">
        <f>O463*H463</f>
        <v>0</v>
      </c>
      <c r="Q463" s="183">
        <v>0</v>
      </c>
      <c r="R463" s="183">
        <f>Q463*H463</f>
        <v>0</v>
      </c>
      <c r="S463" s="183">
        <v>0</v>
      </c>
      <c r="T463" s="18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5" t="s">
        <v>254</v>
      </c>
      <c r="AT463" s="185" t="s">
        <v>149</v>
      </c>
      <c r="AU463" s="185" t="s">
        <v>155</v>
      </c>
      <c r="AY463" s="18" t="s">
        <v>146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8" t="s">
        <v>155</v>
      </c>
      <c r="BK463" s="186">
        <f>ROUND(I463*H463,2)</f>
        <v>0</v>
      </c>
      <c r="BL463" s="18" t="s">
        <v>254</v>
      </c>
      <c r="BM463" s="185" t="s">
        <v>676</v>
      </c>
    </row>
    <row r="464" spans="1:65" s="2" customFormat="1" ht="11.25">
      <c r="A464" s="35"/>
      <c r="B464" s="36"/>
      <c r="C464" s="37"/>
      <c r="D464" s="187" t="s">
        <v>157</v>
      </c>
      <c r="E464" s="37"/>
      <c r="F464" s="188" t="s">
        <v>677</v>
      </c>
      <c r="G464" s="37"/>
      <c r="H464" s="37"/>
      <c r="I464" s="189"/>
      <c r="J464" s="37"/>
      <c r="K464" s="37"/>
      <c r="L464" s="40"/>
      <c r="M464" s="190"/>
      <c r="N464" s="191"/>
      <c r="O464" s="65"/>
      <c r="P464" s="65"/>
      <c r="Q464" s="65"/>
      <c r="R464" s="65"/>
      <c r="S464" s="65"/>
      <c r="T464" s="66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157</v>
      </c>
      <c r="AU464" s="18" t="s">
        <v>155</v>
      </c>
    </row>
    <row r="465" spans="1:65" s="14" customFormat="1" ht="11.25">
      <c r="B465" s="203"/>
      <c r="C465" s="204"/>
      <c r="D465" s="194" t="s">
        <v>159</v>
      </c>
      <c r="E465" s="205" t="s">
        <v>19</v>
      </c>
      <c r="F465" s="206" t="s">
        <v>672</v>
      </c>
      <c r="G465" s="204"/>
      <c r="H465" s="207">
        <v>140.72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159</v>
      </c>
      <c r="AU465" s="213" t="s">
        <v>155</v>
      </c>
      <c r="AV465" s="14" t="s">
        <v>155</v>
      </c>
      <c r="AW465" s="14" t="s">
        <v>33</v>
      </c>
      <c r="AX465" s="14" t="s">
        <v>79</v>
      </c>
      <c r="AY465" s="213" t="s">
        <v>146</v>
      </c>
    </row>
    <row r="466" spans="1:65" s="2" customFormat="1" ht="16.5" customHeight="1">
      <c r="A466" s="35"/>
      <c r="B466" s="36"/>
      <c r="C466" s="174" t="s">
        <v>678</v>
      </c>
      <c r="D466" s="174" t="s">
        <v>149</v>
      </c>
      <c r="E466" s="175" t="s">
        <v>679</v>
      </c>
      <c r="F466" s="176" t="s">
        <v>680</v>
      </c>
      <c r="G466" s="177" t="s">
        <v>305</v>
      </c>
      <c r="H466" s="178">
        <v>108</v>
      </c>
      <c r="I466" s="179"/>
      <c r="J466" s="180">
        <f>ROUND(I466*H466,2)</f>
        <v>0</v>
      </c>
      <c r="K466" s="176" t="s">
        <v>153</v>
      </c>
      <c r="L466" s="40"/>
      <c r="M466" s="181" t="s">
        <v>19</v>
      </c>
      <c r="N466" s="182" t="s">
        <v>43</v>
      </c>
      <c r="O466" s="65"/>
      <c r="P466" s="183">
        <f>O466*H466</f>
        <v>0</v>
      </c>
      <c r="Q466" s="183">
        <v>3.0000000000000001E-5</v>
      </c>
      <c r="R466" s="183">
        <f>Q466*H466</f>
        <v>3.2400000000000003E-3</v>
      </c>
      <c r="S466" s="183">
        <v>0</v>
      </c>
      <c r="T466" s="18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5" t="s">
        <v>254</v>
      </c>
      <c r="AT466" s="185" t="s">
        <v>149</v>
      </c>
      <c r="AU466" s="185" t="s">
        <v>155</v>
      </c>
      <c r="AY466" s="18" t="s">
        <v>146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8" t="s">
        <v>155</v>
      </c>
      <c r="BK466" s="186">
        <f>ROUND(I466*H466,2)</f>
        <v>0</v>
      </c>
      <c r="BL466" s="18" t="s">
        <v>254</v>
      </c>
      <c r="BM466" s="185" t="s">
        <v>681</v>
      </c>
    </row>
    <row r="467" spans="1:65" s="2" customFormat="1" ht="11.25">
      <c r="A467" s="35"/>
      <c r="B467" s="36"/>
      <c r="C467" s="37"/>
      <c r="D467" s="187" t="s">
        <v>157</v>
      </c>
      <c r="E467" s="37"/>
      <c r="F467" s="188" t="s">
        <v>682</v>
      </c>
      <c r="G467" s="37"/>
      <c r="H467" s="37"/>
      <c r="I467" s="189"/>
      <c r="J467" s="37"/>
      <c r="K467" s="37"/>
      <c r="L467" s="40"/>
      <c r="M467" s="190"/>
      <c r="N467" s="191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157</v>
      </c>
      <c r="AU467" s="18" t="s">
        <v>155</v>
      </c>
    </row>
    <row r="468" spans="1:65" s="13" customFormat="1" ht="11.25">
      <c r="B468" s="192"/>
      <c r="C468" s="193"/>
      <c r="D468" s="194" t="s">
        <v>159</v>
      </c>
      <c r="E468" s="195" t="s">
        <v>19</v>
      </c>
      <c r="F468" s="196" t="s">
        <v>624</v>
      </c>
      <c r="G468" s="193"/>
      <c r="H468" s="195" t="s">
        <v>19</v>
      </c>
      <c r="I468" s="197"/>
      <c r="J468" s="193"/>
      <c r="K468" s="193"/>
      <c r="L468" s="198"/>
      <c r="M468" s="199"/>
      <c r="N468" s="200"/>
      <c r="O468" s="200"/>
      <c r="P468" s="200"/>
      <c r="Q468" s="200"/>
      <c r="R468" s="200"/>
      <c r="S468" s="200"/>
      <c r="T468" s="201"/>
      <c r="AT468" s="202" t="s">
        <v>159</v>
      </c>
      <c r="AU468" s="202" t="s">
        <v>155</v>
      </c>
      <c r="AV468" s="13" t="s">
        <v>79</v>
      </c>
      <c r="AW468" s="13" t="s">
        <v>33</v>
      </c>
      <c r="AX468" s="13" t="s">
        <v>71</v>
      </c>
      <c r="AY468" s="202" t="s">
        <v>146</v>
      </c>
    </row>
    <row r="469" spans="1:65" s="14" customFormat="1" ht="11.25">
      <c r="B469" s="203"/>
      <c r="C469" s="204"/>
      <c r="D469" s="194" t="s">
        <v>159</v>
      </c>
      <c r="E469" s="205" t="s">
        <v>19</v>
      </c>
      <c r="F469" s="206" t="s">
        <v>683</v>
      </c>
      <c r="G469" s="204"/>
      <c r="H469" s="207">
        <v>108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159</v>
      </c>
      <c r="AU469" s="213" t="s">
        <v>155</v>
      </c>
      <c r="AV469" s="14" t="s">
        <v>155</v>
      </c>
      <c r="AW469" s="14" t="s">
        <v>33</v>
      </c>
      <c r="AX469" s="14" t="s">
        <v>79</v>
      </c>
      <c r="AY469" s="213" t="s">
        <v>146</v>
      </c>
    </row>
    <row r="470" spans="1:65" s="2" customFormat="1" ht="24.2" customHeight="1">
      <c r="A470" s="35"/>
      <c r="B470" s="36"/>
      <c r="C470" s="174" t="s">
        <v>684</v>
      </c>
      <c r="D470" s="174" t="s">
        <v>149</v>
      </c>
      <c r="E470" s="175" t="s">
        <v>685</v>
      </c>
      <c r="F470" s="176" t="s">
        <v>686</v>
      </c>
      <c r="G470" s="177" t="s">
        <v>333</v>
      </c>
      <c r="H470" s="178">
        <v>2.9449999999999998</v>
      </c>
      <c r="I470" s="179"/>
      <c r="J470" s="180">
        <f>ROUND(I470*H470,2)</f>
        <v>0</v>
      </c>
      <c r="K470" s="176" t="s">
        <v>153</v>
      </c>
      <c r="L470" s="40"/>
      <c r="M470" s="181" t="s">
        <v>19</v>
      </c>
      <c r="N470" s="182" t="s">
        <v>43</v>
      </c>
      <c r="O470" s="65"/>
      <c r="P470" s="183">
        <f>O470*H470</f>
        <v>0</v>
      </c>
      <c r="Q470" s="183">
        <v>0</v>
      </c>
      <c r="R470" s="183">
        <f>Q470*H470</f>
        <v>0</v>
      </c>
      <c r="S470" s="183">
        <v>0</v>
      </c>
      <c r="T470" s="18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5" t="s">
        <v>254</v>
      </c>
      <c r="AT470" s="185" t="s">
        <v>149</v>
      </c>
      <c r="AU470" s="185" t="s">
        <v>155</v>
      </c>
      <c r="AY470" s="18" t="s">
        <v>146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8" t="s">
        <v>155</v>
      </c>
      <c r="BK470" s="186">
        <f>ROUND(I470*H470,2)</f>
        <v>0</v>
      </c>
      <c r="BL470" s="18" t="s">
        <v>254</v>
      </c>
      <c r="BM470" s="185" t="s">
        <v>687</v>
      </c>
    </row>
    <row r="471" spans="1:65" s="2" customFormat="1" ht="11.25">
      <c r="A471" s="35"/>
      <c r="B471" s="36"/>
      <c r="C471" s="37"/>
      <c r="D471" s="187" t="s">
        <v>157</v>
      </c>
      <c r="E471" s="37"/>
      <c r="F471" s="188" t="s">
        <v>688</v>
      </c>
      <c r="G471" s="37"/>
      <c r="H471" s="37"/>
      <c r="I471" s="189"/>
      <c r="J471" s="37"/>
      <c r="K471" s="37"/>
      <c r="L471" s="40"/>
      <c r="M471" s="190"/>
      <c r="N471" s="191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157</v>
      </c>
      <c r="AU471" s="18" t="s">
        <v>155</v>
      </c>
    </row>
    <row r="472" spans="1:65" s="2" customFormat="1" ht="24.2" customHeight="1">
      <c r="A472" s="35"/>
      <c r="B472" s="36"/>
      <c r="C472" s="174" t="s">
        <v>689</v>
      </c>
      <c r="D472" s="174" t="s">
        <v>149</v>
      </c>
      <c r="E472" s="175" t="s">
        <v>690</v>
      </c>
      <c r="F472" s="176" t="s">
        <v>691</v>
      </c>
      <c r="G472" s="177" t="s">
        <v>333</v>
      </c>
      <c r="H472" s="178">
        <v>2.9449999999999998</v>
      </c>
      <c r="I472" s="179"/>
      <c r="J472" s="180">
        <f>ROUND(I472*H472,2)</f>
        <v>0</v>
      </c>
      <c r="K472" s="176" t="s">
        <v>153</v>
      </c>
      <c r="L472" s="40"/>
      <c r="M472" s="181" t="s">
        <v>19</v>
      </c>
      <c r="N472" s="182" t="s">
        <v>43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254</v>
      </c>
      <c r="AT472" s="185" t="s">
        <v>149</v>
      </c>
      <c r="AU472" s="185" t="s">
        <v>155</v>
      </c>
      <c r="AY472" s="18" t="s">
        <v>146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155</v>
      </c>
      <c r="BK472" s="186">
        <f>ROUND(I472*H472,2)</f>
        <v>0</v>
      </c>
      <c r="BL472" s="18" t="s">
        <v>254</v>
      </c>
      <c r="BM472" s="185" t="s">
        <v>692</v>
      </c>
    </row>
    <row r="473" spans="1:65" s="2" customFormat="1" ht="11.25">
      <c r="A473" s="35"/>
      <c r="B473" s="36"/>
      <c r="C473" s="37"/>
      <c r="D473" s="187" t="s">
        <v>157</v>
      </c>
      <c r="E473" s="37"/>
      <c r="F473" s="188" t="s">
        <v>693</v>
      </c>
      <c r="G473" s="37"/>
      <c r="H473" s="37"/>
      <c r="I473" s="189"/>
      <c r="J473" s="37"/>
      <c r="K473" s="37"/>
      <c r="L473" s="40"/>
      <c r="M473" s="190"/>
      <c r="N473" s="191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157</v>
      </c>
      <c r="AU473" s="18" t="s">
        <v>155</v>
      </c>
    </row>
    <row r="474" spans="1:65" s="2" customFormat="1" ht="24.2" customHeight="1">
      <c r="A474" s="35"/>
      <c r="B474" s="36"/>
      <c r="C474" s="174" t="s">
        <v>694</v>
      </c>
      <c r="D474" s="174" t="s">
        <v>149</v>
      </c>
      <c r="E474" s="175" t="s">
        <v>695</v>
      </c>
      <c r="F474" s="176" t="s">
        <v>696</v>
      </c>
      <c r="G474" s="177" t="s">
        <v>333</v>
      </c>
      <c r="H474" s="178">
        <v>2.9449999999999998</v>
      </c>
      <c r="I474" s="179"/>
      <c r="J474" s="180">
        <f>ROUND(I474*H474,2)</f>
        <v>0</v>
      </c>
      <c r="K474" s="176" t="s">
        <v>153</v>
      </c>
      <c r="L474" s="40"/>
      <c r="M474" s="181" t="s">
        <v>19</v>
      </c>
      <c r="N474" s="182" t="s">
        <v>43</v>
      </c>
      <c r="O474" s="65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254</v>
      </c>
      <c r="AT474" s="185" t="s">
        <v>149</v>
      </c>
      <c r="AU474" s="185" t="s">
        <v>155</v>
      </c>
      <c r="AY474" s="18" t="s">
        <v>146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155</v>
      </c>
      <c r="BK474" s="186">
        <f>ROUND(I474*H474,2)</f>
        <v>0</v>
      </c>
      <c r="BL474" s="18" t="s">
        <v>254</v>
      </c>
      <c r="BM474" s="185" t="s">
        <v>697</v>
      </c>
    </row>
    <row r="475" spans="1:65" s="2" customFormat="1" ht="11.25">
      <c r="A475" s="35"/>
      <c r="B475" s="36"/>
      <c r="C475" s="37"/>
      <c r="D475" s="187" t="s">
        <v>157</v>
      </c>
      <c r="E475" s="37"/>
      <c r="F475" s="188" t="s">
        <v>698</v>
      </c>
      <c r="G475" s="37"/>
      <c r="H475" s="37"/>
      <c r="I475" s="189"/>
      <c r="J475" s="37"/>
      <c r="K475" s="37"/>
      <c r="L475" s="40"/>
      <c r="M475" s="190"/>
      <c r="N475" s="191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157</v>
      </c>
      <c r="AU475" s="18" t="s">
        <v>155</v>
      </c>
    </row>
    <row r="476" spans="1:65" s="2" customFormat="1" ht="33" customHeight="1">
      <c r="A476" s="35"/>
      <c r="B476" s="36"/>
      <c r="C476" s="174" t="s">
        <v>699</v>
      </c>
      <c r="D476" s="174" t="s">
        <v>149</v>
      </c>
      <c r="E476" s="175" t="s">
        <v>700</v>
      </c>
      <c r="F476" s="176" t="s">
        <v>701</v>
      </c>
      <c r="G476" s="177" t="s">
        <v>333</v>
      </c>
      <c r="H476" s="178">
        <v>55.954999999999998</v>
      </c>
      <c r="I476" s="179"/>
      <c r="J476" s="180">
        <f>ROUND(I476*H476,2)</f>
        <v>0</v>
      </c>
      <c r="K476" s="176" t="s">
        <v>153</v>
      </c>
      <c r="L476" s="40"/>
      <c r="M476" s="181" t="s">
        <v>19</v>
      </c>
      <c r="N476" s="182" t="s">
        <v>43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254</v>
      </c>
      <c r="AT476" s="185" t="s">
        <v>149</v>
      </c>
      <c r="AU476" s="185" t="s">
        <v>155</v>
      </c>
      <c r="AY476" s="18" t="s">
        <v>146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155</v>
      </c>
      <c r="BK476" s="186">
        <f>ROUND(I476*H476,2)</f>
        <v>0</v>
      </c>
      <c r="BL476" s="18" t="s">
        <v>254</v>
      </c>
      <c r="BM476" s="185" t="s">
        <v>702</v>
      </c>
    </row>
    <row r="477" spans="1:65" s="2" customFormat="1" ht="11.25">
      <c r="A477" s="35"/>
      <c r="B477" s="36"/>
      <c r="C477" s="37"/>
      <c r="D477" s="187" t="s">
        <v>157</v>
      </c>
      <c r="E477" s="37"/>
      <c r="F477" s="188" t="s">
        <v>703</v>
      </c>
      <c r="G477" s="37"/>
      <c r="H477" s="37"/>
      <c r="I477" s="189"/>
      <c r="J477" s="37"/>
      <c r="K477" s="37"/>
      <c r="L477" s="40"/>
      <c r="M477" s="190"/>
      <c r="N477" s="191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157</v>
      </c>
      <c r="AU477" s="18" t="s">
        <v>155</v>
      </c>
    </row>
    <row r="478" spans="1:65" s="14" customFormat="1" ht="11.25">
      <c r="B478" s="203"/>
      <c r="C478" s="204"/>
      <c r="D478" s="194" t="s">
        <v>159</v>
      </c>
      <c r="E478" s="204"/>
      <c r="F478" s="206" t="s">
        <v>704</v>
      </c>
      <c r="G478" s="204"/>
      <c r="H478" s="207">
        <v>55.954999999999998</v>
      </c>
      <c r="I478" s="208"/>
      <c r="J478" s="204"/>
      <c r="K478" s="204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159</v>
      </c>
      <c r="AU478" s="213" t="s">
        <v>155</v>
      </c>
      <c r="AV478" s="14" t="s">
        <v>155</v>
      </c>
      <c r="AW478" s="14" t="s">
        <v>4</v>
      </c>
      <c r="AX478" s="14" t="s">
        <v>79</v>
      </c>
      <c r="AY478" s="213" t="s">
        <v>146</v>
      </c>
    </row>
    <row r="479" spans="1:65" s="12" customFormat="1" ht="22.9" customHeight="1">
      <c r="B479" s="158"/>
      <c r="C479" s="159"/>
      <c r="D479" s="160" t="s">
        <v>70</v>
      </c>
      <c r="E479" s="172" t="s">
        <v>705</v>
      </c>
      <c r="F479" s="172" t="s">
        <v>706</v>
      </c>
      <c r="G479" s="159"/>
      <c r="H479" s="159"/>
      <c r="I479" s="162"/>
      <c r="J479" s="173">
        <f>BK479</f>
        <v>0</v>
      </c>
      <c r="K479" s="159"/>
      <c r="L479" s="164"/>
      <c r="M479" s="165"/>
      <c r="N479" s="166"/>
      <c r="O479" s="166"/>
      <c r="P479" s="167">
        <f>SUM(P480:P487)</f>
        <v>0</v>
      </c>
      <c r="Q479" s="166"/>
      <c r="R479" s="167">
        <f>SUM(R480:R487)</f>
        <v>3.0600000000000002E-3</v>
      </c>
      <c r="S479" s="166"/>
      <c r="T479" s="168">
        <f>SUM(T480:T487)</f>
        <v>0</v>
      </c>
      <c r="AR479" s="169" t="s">
        <v>155</v>
      </c>
      <c r="AT479" s="170" t="s">
        <v>70</v>
      </c>
      <c r="AU479" s="170" t="s">
        <v>79</v>
      </c>
      <c r="AY479" s="169" t="s">
        <v>146</v>
      </c>
      <c r="BK479" s="171">
        <f>SUM(BK480:BK487)</f>
        <v>0</v>
      </c>
    </row>
    <row r="480" spans="1:65" s="2" customFormat="1" ht="16.5" customHeight="1">
      <c r="A480" s="35"/>
      <c r="B480" s="36"/>
      <c r="C480" s="174" t="s">
        <v>707</v>
      </c>
      <c r="D480" s="174" t="s">
        <v>149</v>
      </c>
      <c r="E480" s="175" t="s">
        <v>708</v>
      </c>
      <c r="F480" s="176" t="s">
        <v>709</v>
      </c>
      <c r="G480" s="177" t="s">
        <v>152</v>
      </c>
      <c r="H480" s="178">
        <v>9</v>
      </c>
      <c r="I480" s="179"/>
      <c r="J480" s="180">
        <f>ROUND(I480*H480,2)</f>
        <v>0</v>
      </c>
      <c r="K480" s="176" t="s">
        <v>153</v>
      </c>
      <c r="L480" s="40"/>
      <c r="M480" s="181" t="s">
        <v>19</v>
      </c>
      <c r="N480" s="182" t="s">
        <v>43</v>
      </c>
      <c r="O480" s="65"/>
      <c r="P480" s="183">
        <f>O480*H480</f>
        <v>0</v>
      </c>
      <c r="Q480" s="183">
        <v>1.7000000000000001E-4</v>
      </c>
      <c r="R480" s="183">
        <f>Q480*H480</f>
        <v>1.5300000000000001E-3</v>
      </c>
      <c r="S480" s="183">
        <v>0</v>
      </c>
      <c r="T480" s="184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85" t="s">
        <v>254</v>
      </c>
      <c r="AT480" s="185" t="s">
        <v>149</v>
      </c>
      <c r="AU480" s="185" t="s">
        <v>155</v>
      </c>
      <c r="AY480" s="18" t="s">
        <v>146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18" t="s">
        <v>155</v>
      </c>
      <c r="BK480" s="186">
        <f>ROUND(I480*H480,2)</f>
        <v>0</v>
      </c>
      <c r="BL480" s="18" t="s">
        <v>254</v>
      </c>
      <c r="BM480" s="185" t="s">
        <v>710</v>
      </c>
    </row>
    <row r="481" spans="1:65" s="2" customFormat="1" ht="11.25">
      <c r="A481" s="35"/>
      <c r="B481" s="36"/>
      <c r="C481" s="37"/>
      <c r="D481" s="187" t="s">
        <v>157</v>
      </c>
      <c r="E481" s="37"/>
      <c r="F481" s="188" t="s">
        <v>711</v>
      </c>
      <c r="G481" s="37"/>
      <c r="H481" s="37"/>
      <c r="I481" s="189"/>
      <c r="J481" s="37"/>
      <c r="K481" s="37"/>
      <c r="L481" s="40"/>
      <c r="M481" s="190"/>
      <c r="N481" s="191"/>
      <c r="O481" s="65"/>
      <c r="P481" s="65"/>
      <c r="Q481" s="65"/>
      <c r="R481" s="65"/>
      <c r="S481" s="65"/>
      <c r="T481" s="66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157</v>
      </c>
      <c r="AU481" s="18" t="s">
        <v>155</v>
      </c>
    </row>
    <row r="482" spans="1:65" s="13" customFormat="1" ht="11.25">
      <c r="B482" s="192"/>
      <c r="C482" s="193"/>
      <c r="D482" s="194" t="s">
        <v>159</v>
      </c>
      <c r="E482" s="195" t="s">
        <v>19</v>
      </c>
      <c r="F482" s="196" t="s">
        <v>712</v>
      </c>
      <c r="G482" s="193"/>
      <c r="H482" s="195" t="s">
        <v>19</v>
      </c>
      <c r="I482" s="197"/>
      <c r="J482" s="193"/>
      <c r="K482" s="193"/>
      <c r="L482" s="198"/>
      <c r="M482" s="199"/>
      <c r="N482" s="200"/>
      <c r="O482" s="200"/>
      <c r="P482" s="200"/>
      <c r="Q482" s="200"/>
      <c r="R482" s="200"/>
      <c r="S482" s="200"/>
      <c r="T482" s="201"/>
      <c r="AT482" s="202" t="s">
        <v>159</v>
      </c>
      <c r="AU482" s="202" t="s">
        <v>155</v>
      </c>
      <c r="AV482" s="13" t="s">
        <v>79</v>
      </c>
      <c r="AW482" s="13" t="s">
        <v>33</v>
      </c>
      <c r="AX482" s="13" t="s">
        <v>71</v>
      </c>
      <c r="AY482" s="202" t="s">
        <v>146</v>
      </c>
    </row>
    <row r="483" spans="1:65" s="14" customFormat="1" ht="11.25">
      <c r="B483" s="203"/>
      <c r="C483" s="204"/>
      <c r="D483" s="194" t="s">
        <v>159</v>
      </c>
      <c r="E483" s="205" t="s">
        <v>19</v>
      </c>
      <c r="F483" s="206" t="s">
        <v>713</v>
      </c>
      <c r="G483" s="204"/>
      <c r="H483" s="207">
        <v>9</v>
      </c>
      <c r="I483" s="208"/>
      <c r="J483" s="204"/>
      <c r="K483" s="204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159</v>
      </c>
      <c r="AU483" s="213" t="s">
        <v>155</v>
      </c>
      <c r="AV483" s="14" t="s">
        <v>155</v>
      </c>
      <c r="AW483" s="14" t="s">
        <v>33</v>
      </c>
      <c r="AX483" s="14" t="s">
        <v>79</v>
      </c>
      <c r="AY483" s="213" t="s">
        <v>146</v>
      </c>
    </row>
    <row r="484" spans="1:65" s="2" customFormat="1" ht="16.5" customHeight="1">
      <c r="A484" s="35"/>
      <c r="B484" s="36"/>
      <c r="C484" s="174" t="s">
        <v>714</v>
      </c>
      <c r="D484" s="174" t="s">
        <v>149</v>
      </c>
      <c r="E484" s="175" t="s">
        <v>715</v>
      </c>
      <c r="F484" s="176" t="s">
        <v>716</v>
      </c>
      <c r="G484" s="177" t="s">
        <v>152</v>
      </c>
      <c r="H484" s="178">
        <v>9</v>
      </c>
      <c r="I484" s="179"/>
      <c r="J484" s="180">
        <f>ROUND(I484*H484,2)</f>
        <v>0</v>
      </c>
      <c r="K484" s="176" t="s">
        <v>153</v>
      </c>
      <c r="L484" s="40"/>
      <c r="M484" s="181" t="s">
        <v>19</v>
      </c>
      <c r="N484" s="182" t="s">
        <v>43</v>
      </c>
      <c r="O484" s="65"/>
      <c r="P484" s="183">
        <f>O484*H484</f>
        <v>0</v>
      </c>
      <c r="Q484" s="183">
        <v>1.7000000000000001E-4</v>
      </c>
      <c r="R484" s="183">
        <f>Q484*H484</f>
        <v>1.5300000000000001E-3</v>
      </c>
      <c r="S484" s="183">
        <v>0</v>
      </c>
      <c r="T484" s="18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5" t="s">
        <v>254</v>
      </c>
      <c r="AT484" s="185" t="s">
        <v>149</v>
      </c>
      <c r="AU484" s="185" t="s">
        <v>155</v>
      </c>
      <c r="AY484" s="18" t="s">
        <v>146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8" t="s">
        <v>155</v>
      </c>
      <c r="BK484" s="186">
        <f>ROUND(I484*H484,2)</f>
        <v>0</v>
      </c>
      <c r="BL484" s="18" t="s">
        <v>254</v>
      </c>
      <c r="BM484" s="185" t="s">
        <v>717</v>
      </c>
    </row>
    <row r="485" spans="1:65" s="2" customFormat="1" ht="11.25">
      <c r="A485" s="35"/>
      <c r="B485" s="36"/>
      <c r="C485" s="37"/>
      <c r="D485" s="187" t="s">
        <v>157</v>
      </c>
      <c r="E485" s="37"/>
      <c r="F485" s="188" t="s">
        <v>718</v>
      </c>
      <c r="G485" s="37"/>
      <c r="H485" s="37"/>
      <c r="I485" s="189"/>
      <c r="J485" s="37"/>
      <c r="K485" s="37"/>
      <c r="L485" s="40"/>
      <c r="M485" s="190"/>
      <c r="N485" s="191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157</v>
      </c>
      <c r="AU485" s="18" t="s">
        <v>155</v>
      </c>
    </row>
    <row r="486" spans="1:65" s="13" customFormat="1" ht="11.25">
      <c r="B486" s="192"/>
      <c r="C486" s="193"/>
      <c r="D486" s="194" t="s">
        <v>159</v>
      </c>
      <c r="E486" s="195" t="s">
        <v>19</v>
      </c>
      <c r="F486" s="196" t="s">
        <v>712</v>
      </c>
      <c r="G486" s="193"/>
      <c r="H486" s="195" t="s">
        <v>19</v>
      </c>
      <c r="I486" s="197"/>
      <c r="J486" s="193"/>
      <c r="K486" s="193"/>
      <c r="L486" s="198"/>
      <c r="M486" s="199"/>
      <c r="N486" s="200"/>
      <c r="O486" s="200"/>
      <c r="P486" s="200"/>
      <c r="Q486" s="200"/>
      <c r="R486" s="200"/>
      <c r="S486" s="200"/>
      <c r="T486" s="201"/>
      <c r="AT486" s="202" t="s">
        <v>159</v>
      </c>
      <c r="AU486" s="202" t="s">
        <v>155</v>
      </c>
      <c r="AV486" s="13" t="s">
        <v>79</v>
      </c>
      <c r="AW486" s="13" t="s">
        <v>33</v>
      </c>
      <c r="AX486" s="13" t="s">
        <v>71</v>
      </c>
      <c r="AY486" s="202" t="s">
        <v>146</v>
      </c>
    </row>
    <row r="487" spans="1:65" s="14" customFormat="1" ht="11.25">
      <c r="B487" s="203"/>
      <c r="C487" s="204"/>
      <c r="D487" s="194" t="s">
        <v>159</v>
      </c>
      <c r="E487" s="205" t="s">
        <v>19</v>
      </c>
      <c r="F487" s="206" t="s">
        <v>713</v>
      </c>
      <c r="G487" s="204"/>
      <c r="H487" s="207">
        <v>9</v>
      </c>
      <c r="I487" s="208"/>
      <c r="J487" s="204"/>
      <c r="K487" s="204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159</v>
      </c>
      <c r="AU487" s="213" t="s">
        <v>155</v>
      </c>
      <c r="AV487" s="14" t="s">
        <v>155</v>
      </c>
      <c r="AW487" s="14" t="s">
        <v>33</v>
      </c>
      <c r="AX487" s="14" t="s">
        <v>79</v>
      </c>
      <c r="AY487" s="213" t="s">
        <v>146</v>
      </c>
    </row>
    <row r="488" spans="1:65" s="12" customFormat="1" ht="22.9" customHeight="1">
      <c r="B488" s="158"/>
      <c r="C488" s="159"/>
      <c r="D488" s="160" t="s">
        <v>70</v>
      </c>
      <c r="E488" s="172" t="s">
        <v>719</v>
      </c>
      <c r="F488" s="172" t="s">
        <v>720</v>
      </c>
      <c r="G488" s="159"/>
      <c r="H488" s="159"/>
      <c r="I488" s="162"/>
      <c r="J488" s="173">
        <f>BK488</f>
        <v>0</v>
      </c>
      <c r="K488" s="159"/>
      <c r="L488" s="164"/>
      <c r="M488" s="165"/>
      <c r="N488" s="166"/>
      <c r="O488" s="166"/>
      <c r="P488" s="167">
        <f>SUM(P489:P524)</f>
        <v>0</v>
      </c>
      <c r="Q488" s="166"/>
      <c r="R488" s="167">
        <f>SUM(R489:R524)</f>
        <v>0.80590005999999992</v>
      </c>
      <c r="S488" s="166"/>
      <c r="T488" s="168">
        <f>SUM(T489:T524)</f>
        <v>0.16582179</v>
      </c>
      <c r="AR488" s="169" t="s">
        <v>155</v>
      </c>
      <c r="AT488" s="170" t="s">
        <v>70</v>
      </c>
      <c r="AU488" s="170" t="s">
        <v>79</v>
      </c>
      <c r="AY488" s="169" t="s">
        <v>146</v>
      </c>
      <c r="BK488" s="171">
        <f>SUM(BK489:BK524)</f>
        <v>0</v>
      </c>
    </row>
    <row r="489" spans="1:65" s="2" customFormat="1" ht="16.5" customHeight="1">
      <c r="A489" s="35"/>
      <c r="B489" s="36"/>
      <c r="C489" s="174" t="s">
        <v>721</v>
      </c>
      <c r="D489" s="174" t="s">
        <v>149</v>
      </c>
      <c r="E489" s="175" t="s">
        <v>722</v>
      </c>
      <c r="F489" s="176" t="s">
        <v>723</v>
      </c>
      <c r="G489" s="177" t="s">
        <v>152</v>
      </c>
      <c r="H489" s="178">
        <v>534.90899999999999</v>
      </c>
      <c r="I489" s="179"/>
      <c r="J489" s="180">
        <f>ROUND(I489*H489,2)</f>
        <v>0</v>
      </c>
      <c r="K489" s="176" t="s">
        <v>153</v>
      </c>
      <c r="L489" s="40"/>
      <c r="M489" s="181" t="s">
        <v>19</v>
      </c>
      <c r="N489" s="182" t="s">
        <v>43</v>
      </c>
      <c r="O489" s="65"/>
      <c r="P489" s="183">
        <f>O489*H489</f>
        <v>0</v>
      </c>
      <c r="Q489" s="183">
        <v>0</v>
      </c>
      <c r="R489" s="183">
        <f>Q489*H489</f>
        <v>0</v>
      </c>
      <c r="S489" s="183">
        <v>0</v>
      </c>
      <c r="T489" s="18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5" t="s">
        <v>254</v>
      </c>
      <c r="AT489" s="185" t="s">
        <v>149</v>
      </c>
      <c r="AU489" s="185" t="s">
        <v>155</v>
      </c>
      <c r="AY489" s="18" t="s">
        <v>146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8" t="s">
        <v>155</v>
      </c>
      <c r="BK489" s="186">
        <f>ROUND(I489*H489,2)</f>
        <v>0</v>
      </c>
      <c r="BL489" s="18" t="s">
        <v>254</v>
      </c>
      <c r="BM489" s="185" t="s">
        <v>724</v>
      </c>
    </row>
    <row r="490" spans="1:65" s="2" customFormat="1" ht="11.25">
      <c r="A490" s="35"/>
      <c r="B490" s="36"/>
      <c r="C490" s="37"/>
      <c r="D490" s="187" t="s">
        <v>157</v>
      </c>
      <c r="E490" s="37"/>
      <c r="F490" s="188" t="s">
        <v>725</v>
      </c>
      <c r="G490" s="37"/>
      <c r="H490" s="37"/>
      <c r="I490" s="189"/>
      <c r="J490" s="37"/>
      <c r="K490" s="37"/>
      <c r="L490" s="40"/>
      <c r="M490" s="190"/>
      <c r="N490" s="191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157</v>
      </c>
      <c r="AU490" s="18" t="s">
        <v>155</v>
      </c>
    </row>
    <row r="491" spans="1:65" s="13" customFormat="1" ht="11.25">
      <c r="B491" s="192"/>
      <c r="C491" s="193"/>
      <c r="D491" s="194" t="s">
        <v>159</v>
      </c>
      <c r="E491" s="195" t="s">
        <v>19</v>
      </c>
      <c r="F491" s="196" t="s">
        <v>726</v>
      </c>
      <c r="G491" s="193"/>
      <c r="H491" s="195" t="s">
        <v>19</v>
      </c>
      <c r="I491" s="197"/>
      <c r="J491" s="193"/>
      <c r="K491" s="193"/>
      <c r="L491" s="198"/>
      <c r="M491" s="199"/>
      <c r="N491" s="200"/>
      <c r="O491" s="200"/>
      <c r="P491" s="200"/>
      <c r="Q491" s="200"/>
      <c r="R491" s="200"/>
      <c r="S491" s="200"/>
      <c r="T491" s="201"/>
      <c r="AT491" s="202" t="s">
        <v>159</v>
      </c>
      <c r="AU491" s="202" t="s">
        <v>155</v>
      </c>
      <c r="AV491" s="13" t="s">
        <v>79</v>
      </c>
      <c r="AW491" s="13" t="s">
        <v>33</v>
      </c>
      <c r="AX491" s="13" t="s">
        <v>71</v>
      </c>
      <c r="AY491" s="202" t="s">
        <v>146</v>
      </c>
    </row>
    <row r="492" spans="1:65" s="14" customFormat="1" ht="11.25">
      <c r="B492" s="203"/>
      <c r="C492" s="204"/>
      <c r="D492" s="194" t="s">
        <v>159</v>
      </c>
      <c r="E492" s="205" t="s">
        <v>19</v>
      </c>
      <c r="F492" s="206" t="s">
        <v>727</v>
      </c>
      <c r="G492" s="204"/>
      <c r="H492" s="207">
        <v>157.24799999999999</v>
      </c>
      <c r="I492" s="208"/>
      <c r="J492" s="204"/>
      <c r="K492" s="204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159</v>
      </c>
      <c r="AU492" s="213" t="s">
        <v>155</v>
      </c>
      <c r="AV492" s="14" t="s">
        <v>155</v>
      </c>
      <c r="AW492" s="14" t="s">
        <v>33</v>
      </c>
      <c r="AX492" s="14" t="s">
        <v>71</v>
      </c>
      <c r="AY492" s="213" t="s">
        <v>146</v>
      </c>
    </row>
    <row r="493" spans="1:65" s="14" customFormat="1" ht="11.25">
      <c r="B493" s="203"/>
      <c r="C493" s="204"/>
      <c r="D493" s="194" t="s">
        <v>159</v>
      </c>
      <c r="E493" s="205" t="s">
        <v>19</v>
      </c>
      <c r="F493" s="206" t="s">
        <v>271</v>
      </c>
      <c r="G493" s="204"/>
      <c r="H493" s="207">
        <v>25.379000000000001</v>
      </c>
      <c r="I493" s="208"/>
      <c r="J493" s="204"/>
      <c r="K493" s="204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159</v>
      </c>
      <c r="AU493" s="213" t="s">
        <v>155</v>
      </c>
      <c r="AV493" s="14" t="s">
        <v>155</v>
      </c>
      <c r="AW493" s="14" t="s">
        <v>33</v>
      </c>
      <c r="AX493" s="14" t="s">
        <v>71</v>
      </c>
      <c r="AY493" s="213" t="s">
        <v>146</v>
      </c>
    </row>
    <row r="494" spans="1:65" s="14" customFormat="1" ht="11.25">
      <c r="B494" s="203"/>
      <c r="C494" s="204"/>
      <c r="D494" s="194" t="s">
        <v>159</v>
      </c>
      <c r="E494" s="205" t="s">
        <v>19</v>
      </c>
      <c r="F494" s="206" t="s">
        <v>728</v>
      </c>
      <c r="G494" s="204"/>
      <c r="H494" s="207">
        <v>276.12</v>
      </c>
      <c r="I494" s="208"/>
      <c r="J494" s="204"/>
      <c r="K494" s="204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159</v>
      </c>
      <c r="AU494" s="213" t="s">
        <v>155</v>
      </c>
      <c r="AV494" s="14" t="s">
        <v>155</v>
      </c>
      <c r="AW494" s="14" t="s">
        <v>33</v>
      </c>
      <c r="AX494" s="14" t="s">
        <v>71</v>
      </c>
      <c r="AY494" s="213" t="s">
        <v>146</v>
      </c>
    </row>
    <row r="495" spans="1:65" s="14" customFormat="1" ht="11.25">
      <c r="B495" s="203"/>
      <c r="C495" s="204"/>
      <c r="D495" s="194" t="s">
        <v>159</v>
      </c>
      <c r="E495" s="205" t="s">
        <v>19</v>
      </c>
      <c r="F495" s="206" t="s">
        <v>729</v>
      </c>
      <c r="G495" s="204"/>
      <c r="H495" s="207">
        <v>76.162000000000006</v>
      </c>
      <c r="I495" s="208"/>
      <c r="J495" s="204"/>
      <c r="K495" s="204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159</v>
      </c>
      <c r="AU495" s="213" t="s">
        <v>155</v>
      </c>
      <c r="AV495" s="14" t="s">
        <v>155</v>
      </c>
      <c r="AW495" s="14" t="s">
        <v>33</v>
      </c>
      <c r="AX495" s="14" t="s">
        <v>71</v>
      </c>
      <c r="AY495" s="213" t="s">
        <v>146</v>
      </c>
    </row>
    <row r="496" spans="1:65" s="15" customFormat="1" ht="11.25">
      <c r="B496" s="214"/>
      <c r="C496" s="215"/>
      <c r="D496" s="194" t="s">
        <v>159</v>
      </c>
      <c r="E496" s="216" t="s">
        <v>19</v>
      </c>
      <c r="F496" s="217" t="s">
        <v>164</v>
      </c>
      <c r="G496" s="215"/>
      <c r="H496" s="218">
        <v>534.90899999999999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159</v>
      </c>
      <c r="AU496" s="224" t="s">
        <v>155</v>
      </c>
      <c r="AV496" s="15" t="s">
        <v>154</v>
      </c>
      <c r="AW496" s="15" t="s">
        <v>33</v>
      </c>
      <c r="AX496" s="15" t="s">
        <v>79</v>
      </c>
      <c r="AY496" s="224" t="s">
        <v>146</v>
      </c>
    </row>
    <row r="497" spans="1:65" s="2" customFormat="1" ht="16.5" customHeight="1">
      <c r="A497" s="35"/>
      <c r="B497" s="36"/>
      <c r="C497" s="174" t="s">
        <v>730</v>
      </c>
      <c r="D497" s="174" t="s">
        <v>149</v>
      </c>
      <c r="E497" s="175" t="s">
        <v>731</v>
      </c>
      <c r="F497" s="176" t="s">
        <v>732</v>
      </c>
      <c r="G497" s="177" t="s">
        <v>152</v>
      </c>
      <c r="H497" s="178">
        <v>534.90899999999999</v>
      </c>
      <c r="I497" s="179"/>
      <c r="J497" s="180">
        <f>ROUND(I497*H497,2)</f>
        <v>0</v>
      </c>
      <c r="K497" s="176" t="s">
        <v>153</v>
      </c>
      <c r="L497" s="40"/>
      <c r="M497" s="181" t="s">
        <v>19</v>
      </c>
      <c r="N497" s="182" t="s">
        <v>43</v>
      </c>
      <c r="O497" s="65"/>
      <c r="P497" s="183">
        <f>O497*H497</f>
        <v>0</v>
      </c>
      <c r="Q497" s="183">
        <v>1E-3</v>
      </c>
      <c r="R497" s="183">
        <f>Q497*H497</f>
        <v>0.53490899999999997</v>
      </c>
      <c r="S497" s="183">
        <v>3.1E-4</v>
      </c>
      <c r="T497" s="184">
        <f>S497*H497</f>
        <v>0.16582179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5" t="s">
        <v>254</v>
      </c>
      <c r="AT497" s="185" t="s">
        <v>149</v>
      </c>
      <c r="AU497" s="185" t="s">
        <v>155</v>
      </c>
      <c r="AY497" s="18" t="s">
        <v>146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18" t="s">
        <v>155</v>
      </c>
      <c r="BK497" s="186">
        <f>ROUND(I497*H497,2)</f>
        <v>0</v>
      </c>
      <c r="BL497" s="18" t="s">
        <v>254</v>
      </c>
      <c r="BM497" s="185" t="s">
        <v>733</v>
      </c>
    </row>
    <row r="498" spans="1:65" s="2" customFormat="1" ht="11.25">
      <c r="A498" s="35"/>
      <c r="B498" s="36"/>
      <c r="C498" s="37"/>
      <c r="D498" s="187" t="s">
        <v>157</v>
      </c>
      <c r="E498" s="37"/>
      <c r="F498" s="188" t="s">
        <v>734</v>
      </c>
      <c r="G498" s="37"/>
      <c r="H498" s="37"/>
      <c r="I498" s="189"/>
      <c r="J498" s="37"/>
      <c r="K498" s="37"/>
      <c r="L498" s="40"/>
      <c r="M498" s="190"/>
      <c r="N498" s="191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157</v>
      </c>
      <c r="AU498" s="18" t="s">
        <v>155</v>
      </c>
    </row>
    <row r="499" spans="1:65" s="13" customFormat="1" ht="11.25">
      <c r="B499" s="192"/>
      <c r="C499" s="193"/>
      <c r="D499" s="194" t="s">
        <v>159</v>
      </c>
      <c r="E499" s="195" t="s">
        <v>19</v>
      </c>
      <c r="F499" s="196" t="s">
        <v>726</v>
      </c>
      <c r="G499" s="193"/>
      <c r="H499" s="195" t="s">
        <v>19</v>
      </c>
      <c r="I499" s="197"/>
      <c r="J499" s="193"/>
      <c r="K499" s="193"/>
      <c r="L499" s="198"/>
      <c r="M499" s="199"/>
      <c r="N499" s="200"/>
      <c r="O499" s="200"/>
      <c r="P499" s="200"/>
      <c r="Q499" s="200"/>
      <c r="R499" s="200"/>
      <c r="S499" s="200"/>
      <c r="T499" s="201"/>
      <c r="AT499" s="202" t="s">
        <v>159</v>
      </c>
      <c r="AU499" s="202" t="s">
        <v>155</v>
      </c>
      <c r="AV499" s="13" t="s">
        <v>79</v>
      </c>
      <c r="AW499" s="13" t="s">
        <v>33</v>
      </c>
      <c r="AX499" s="13" t="s">
        <v>71</v>
      </c>
      <c r="AY499" s="202" t="s">
        <v>146</v>
      </c>
    </row>
    <row r="500" spans="1:65" s="14" customFormat="1" ht="11.25">
      <c r="B500" s="203"/>
      <c r="C500" s="204"/>
      <c r="D500" s="194" t="s">
        <v>159</v>
      </c>
      <c r="E500" s="205" t="s">
        <v>19</v>
      </c>
      <c r="F500" s="206" t="s">
        <v>727</v>
      </c>
      <c r="G500" s="204"/>
      <c r="H500" s="207">
        <v>157.24799999999999</v>
      </c>
      <c r="I500" s="208"/>
      <c r="J500" s="204"/>
      <c r="K500" s="204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159</v>
      </c>
      <c r="AU500" s="213" t="s">
        <v>155</v>
      </c>
      <c r="AV500" s="14" t="s">
        <v>155</v>
      </c>
      <c r="AW500" s="14" t="s">
        <v>33</v>
      </c>
      <c r="AX500" s="14" t="s">
        <v>71</v>
      </c>
      <c r="AY500" s="213" t="s">
        <v>146</v>
      </c>
    </row>
    <row r="501" spans="1:65" s="14" customFormat="1" ht="11.25">
      <c r="B501" s="203"/>
      <c r="C501" s="204"/>
      <c r="D501" s="194" t="s">
        <v>159</v>
      </c>
      <c r="E501" s="205" t="s">
        <v>19</v>
      </c>
      <c r="F501" s="206" t="s">
        <v>271</v>
      </c>
      <c r="G501" s="204"/>
      <c r="H501" s="207">
        <v>25.379000000000001</v>
      </c>
      <c r="I501" s="208"/>
      <c r="J501" s="204"/>
      <c r="K501" s="204"/>
      <c r="L501" s="209"/>
      <c r="M501" s="210"/>
      <c r="N501" s="211"/>
      <c r="O501" s="211"/>
      <c r="P501" s="211"/>
      <c r="Q501" s="211"/>
      <c r="R501" s="211"/>
      <c r="S501" s="211"/>
      <c r="T501" s="212"/>
      <c r="AT501" s="213" t="s">
        <v>159</v>
      </c>
      <c r="AU501" s="213" t="s">
        <v>155</v>
      </c>
      <c r="AV501" s="14" t="s">
        <v>155</v>
      </c>
      <c r="AW501" s="14" t="s">
        <v>33</v>
      </c>
      <c r="AX501" s="14" t="s">
        <v>71</v>
      </c>
      <c r="AY501" s="213" t="s">
        <v>146</v>
      </c>
    </row>
    <row r="502" spans="1:65" s="14" customFormat="1" ht="11.25">
      <c r="B502" s="203"/>
      <c r="C502" s="204"/>
      <c r="D502" s="194" t="s">
        <v>159</v>
      </c>
      <c r="E502" s="205" t="s">
        <v>19</v>
      </c>
      <c r="F502" s="206" t="s">
        <v>728</v>
      </c>
      <c r="G502" s="204"/>
      <c r="H502" s="207">
        <v>276.12</v>
      </c>
      <c r="I502" s="208"/>
      <c r="J502" s="204"/>
      <c r="K502" s="204"/>
      <c r="L502" s="209"/>
      <c r="M502" s="210"/>
      <c r="N502" s="211"/>
      <c r="O502" s="211"/>
      <c r="P502" s="211"/>
      <c r="Q502" s="211"/>
      <c r="R502" s="211"/>
      <c r="S502" s="211"/>
      <c r="T502" s="212"/>
      <c r="AT502" s="213" t="s">
        <v>159</v>
      </c>
      <c r="AU502" s="213" t="s">
        <v>155</v>
      </c>
      <c r="AV502" s="14" t="s">
        <v>155</v>
      </c>
      <c r="AW502" s="14" t="s">
        <v>33</v>
      </c>
      <c r="AX502" s="14" t="s">
        <v>71</v>
      </c>
      <c r="AY502" s="213" t="s">
        <v>146</v>
      </c>
    </row>
    <row r="503" spans="1:65" s="14" customFormat="1" ht="11.25">
      <c r="B503" s="203"/>
      <c r="C503" s="204"/>
      <c r="D503" s="194" t="s">
        <v>159</v>
      </c>
      <c r="E503" s="205" t="s">
        <v>19</v>
      </c>
      <c r="F503" s="206" t="s">
        <v>729</v>
      </c>
      <c r="G503" s="204"/>
      <c r="H503" s="207">
        <v>76.162000000000006</v>
      </c>
      <c r="I503" s="208"/>
      <c r="J503" s="204"/>
      <c r="K503" s="204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159</v>
      </c>
      <c r="AU503" s="213" t="s">
        <v>155</v>
      </c>
      <c r="AV503" s="14" t="s">
        <v>155</v>
      </c>
      <c r="AW503" s="14" t="s">
        <v>33</v>
      </c>
      <c r="AX503" s="14" t="s">
        <v>71</v>
      </c>
      <c r="AY503" s="213" t="s">
        <v>146</v>
      </c>
    </row>
    <row r="504" spans="1:65" s="15" customFormat="1" ht="11.25">
      <c r="B504" s="214"/>
      <c r="C504" s="215"/>
      <c r="D504" s="194" t="s">
        <v>159</v>
      </c>
      <c r="E504" s="216" t="s">
        <v>19</v>
      </c>
      <c r="F504" s="217" t="s">
        <v>164</v>
      </c>
      <c r="G504" s="215"/>
      <c r="H504" s="218">
        <v>534.90899999999999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159</v>
      </c>
      <c r="AU504" s="224" t="s">
        <v>155</v>
      </c>
      <c r="AV504" s="15" t="s">
        <v>154</v>
      </c>
      <c r="AW504" s="15" t="s">
        <v>33</v>
      </c>
      <c r="AX504" s="15" t="s">
        <v>79</v>
      </c>
      <c r="AY504" s="224" t="s">
        <v>146</v>
      </c>
    </row>
    <row r="505" spans="1:65" s="2" customFormat="1" ht="16.5" customHeight="1">
      <c r="A505" s="35"/>
      <c r="B505" s="36"/>
      <c r="C505" s="174" t="s">
        <v>735</v>
      </c>
      <c r="D505" s="174" t="s">
        <v>149</v>
      </c>
      <c r="E505" s="175" t="s">
        <v>736</v>
      </c>
      <c r="F505" s="176" t="s">
        <v>737</v>
      </c>
      <c r="G505" s="177" t="s">
        <v>152</v>
      </c>
      <c r="H505" s="178">
        <v>589.11099999999999</v>
      </c>
      <c r="I505" s="179"/>
      <c r="J505" s="180">
        <f>ROUND(I505*H505,2)</f>
        <v>0</v>
      </c>
      <c r="K505" s="176" t="s">
        <v>153</v>
      </c>
      <c r="L505" s="40"/>
      <c r="M505" s="181" t="s">
        <v>19</v>
      </c>
      <c r="N505" s="182" t="s">
        <v>43</v>
      </c>
      <c r="O505" s="65"/>
      <c r="P505" s="183">
        <f>O505*H505</f>
        <v>0</v>
      </c>
      <c r="Q505" s="183">
        <v>2.0000000000000001E-4</v>
      </c>
      <c r="R505" s="183">
        <f>Q505*H505</f>
        <v>0.1178222</v>
      </c>
      <c r="S505" s="183">
        <v>0</v>
      </c>
      <c r="T505" s="18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85" t="s">
        <v>254</v>
      </c>
      <c r="AT505" s="185" t="s">
        <v>149</v>
      </c>
      <c r="AU505" s="185" t="s">
        <v>155</v>
      </c>
      <c r="AY505" s="18" t="s">
        <v>146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18" t="s">
        <v>155</v>
      </c>
      <c r="BK505" s="186">
        <f>ROUND(I505*H505,2)</f>
        <v>0</v>
      </c>
      <c r="BL505" s="18" t="s">
        <v>254</v>
      </c>
      <c r="BM505" s="185" t="s">
        <v>738</v>
      </c>
    </row>
    <row r="506" spans="1:65" s="2" customFormat="1" ht="11.25">
      <c r="A506" s="35"/>
      <c r="B506" s="36"/>
      <c r="C506" s="37"/>
      <c r="D506" s="187" t="s">
        <v>157</v>
      </c>
      <c r="E506" s="37"/>
      <c r="F506" s="188" t="s">
        <v>739</v>
      </c>
      <c r="G506" s="37"/>
      <c r="H506" s="37"/>
      <c r="I506" s="189"/>
      <c r="J506" s="37"/>
      <c r="K506" s="37"/>
      <c r="L506" s="40"/>
      <c r="M506" s="190"/>
      <c r="N506" s="191"/>
      <c r="O506" s="65"/>
      <c r="P506" s="65"/>
      <c r="Q506" s="65"/>
      <c r="R506" s="65"/>
      <c r="S506" s="65"/>
      <c r="T506" s="66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157</v>
      </c>
      <c r="AU506" s="18" t="s">
        <v>155</v>
      </c>
    </row>
    <row r="507" spans="1:65" s="13" customFormat="1" ht="11.25">
      <c r="B507" s="192"/>
      <c r="C507" s="193"/>
      <c r="D507" s="194" t="s">
        <v>159</v>
      </c>
      <c r="E507" s="195" t="s">
        <v>19</v>
      </c>
      <c r="F507" s="196" t="s">
        <v>726</v>
      </c>
      <c r="G507" s="193"/>
      <c r="H507" s="195" t="s">
        <v>19</v>
      </c>
      <c r="I507" s="197"/>
      <c r="J507" s="193"/>
      <c r="K507" s="193"/>
      <c r="L507" s="198"/>
      <c r="M507" s="199"/>
      <c r="N507" s="200"/>
      <c r="O507" s="200"/>
      <c r="P507" s="200"/>
      <c r="Q507" s="200"/>
      <c r="R507" s="200"/>
      <c r="S507" s="200"/>
      <c r="T507" s="201"/>
      <c r="AT507" s="202" t="s">
        <v>159</v>
      </c>
      <c r="AU507" s="202" t="s">
        <v>155</v>
      </c>
      <c r="AV507" s="13" t="s">
        <v>79</v>
      </c>
      <c r="AW507" s="13" t="s">
        <v>33</v>
      </c>
      <c r="AX507" s="13" t="s">
        <v>71</v>
      </c>
      <c r="AY507" s="202" t="s">
        <v>146</v>
      </c>
    </row>
    <row r="508" spans="1:65" s="14" customFormat="1" ht="11.25">
      <c r="B508" s="203"/>
      <c r="C508" s="204"/>
      <c r="D508" s="194" t="s">
        <v>159</v>
      </c>
      <c r="E508" s="205" t="s">
        <v>19</v>
      </c>
      <c r="F508" s="206" t="s">
        <v>727</v>
      </c>
      <c r="G508" s="204"/>
      <c r="H508" s="207">
        <v>157.24799999999999</v>
      </c>
      <c r="I508" s="208"/>
      <c r="J508" s="204"/>
      <c r="K508" s="204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159</v>
      </c>
      <c r="AU508" s="213" t="s">
        <v>155</v>
      </c>
      <c r="AV508" s="14" t="s">
        <v>155</v>
      </c>
      <c r="AW508" s="14" t="s">
        <v>33</v>
      </c>
      <c r="AX508" s="14" t="s">
        <v>71</v>
      </c>
      <c r="AY508" s="213" t="s">
        <v>146</v>
      </c>
    </row>
    <row r="509" spans="1:65" s="14" customFormat="1" ht="11.25">
      <c r="B509" s="203"/>
      <c r="C509" s="204"/>
      <c r="D509" s="194" t="s">
        <v>159</v>
      </c>
      <c r="E509" s="205" t="s">
        <v>19</v>
      </c>
      <c r="F509" s="206" t="s">
        <v>271</v>
      </c>
      <c r="G509" s="204"/>
      <c r="H509" s="207">
        <v>25.379000000000001</v>
      </c>
      <c r="I509" s="208"/>
      <c r="J509" s="204"/>
      <c r="K509" s="204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159</v>
      </c>
      <c r="AU509" s="213" t="s">
        <v>155</v>
      </c>
      <c r="AV509" s="14" t="s">
        <v>155</v>
      </c>
      <c r="AW509" s="14" t="s">
        <v>33</v>
      </c>
      <c r="AX509" s="14" t="s">
        <v>71</v>
      </c>
      <c r="AY509" s="213" t="s">
        <v>146</v>
      </c>
    </row>
    <row r="510" spans="1:65" s="14" customFormat="1" ht="11.25">
      <c r="B510" s="203"/>
      <c r="C510" s="204"/>
      <c r="D510" s="194" t="s">
        <v>159</v>
      </c>
      <c r="E510" s="205" t="s">
        <v>19</v>
      </c>
      <c r="F510" s="206" t="s">
        <v>728</v>
      </c>
      <c r="G510" s="204"/>
      <c r="H510" s="207">
        <v>276.12</v>
      </c>
      <c r="I510" s="208"/>
      <c r="J510" s="204"/>
      <c r="K510" s="204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159</v>
      </c>
      <c r="AU510" s="213" t="s">
        <v>155</v>
      </c>
      <c r="AV510" s="14" t="s">
        <v>155</v>
      </c>
      <c r="AW510" s="14" t="s">
        <v>33</v>
      </c>
      <c r="AX510" s="14" t="s">
        <v>71</v>
      </c>
      <c r="AY510" s="213" t="s">
        <v>146</v>
      </c>
    </row>
    <row r="511" spans="1:65" s="14" customFormat="1" ht="11.25">
      <c r="B511" s="203"/>
      <c r="C511" s="204"/>
      <c r="D511" s="194" t="s">
        <v>159</v>
      </c>
      <c r="E511" s="205" t="s">
        <v>19</v>
      </c>
      <c r="F511" s="206" t="s">
        <v>729</v>
      </c>
      <c r="G511" s="204"/>
      <c r="H511" s="207">
        <v>76.162000000000006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159</v>
      </c>
      <c r="AU511" s="213" t="s">
        <v>155</v>
      </c>
      <c r="AV511" s="14" t="s">
        <v>155</v>
      </c>
      <c r="AW511" s="14" t="s">
        <v>33</v>
      </c>
      <c r="AX511" s="14" t="s">
        <v>71</v>
      </c>
      <c r="AY511" s="213" t="s">
        <v>146</v>
      </c>
    </row>
    <row r="512" spans="1:65" s="14" customFormat="1" ht="11.25">
      <c r="B512" s="203"/>
      <c r="C512" s="204"/>
      <c r="D512" s="194" t="s">
        <v>159</v>
      </c>
      <c r="E512" s="205" t="s">
        <v>19</v>
      </c>
      <c r="F512" s="206" t="s">
        <v>180</v>
      </c>
      <c r="G512" s="204"/>
      <c r="H512" s="207">
        <v>21.712</v>
      </c>
      <c r="I512" s="208"/>
      <c r="J512" s="204"/>
      <c r="K512" s="204"/>
      <c r="L512" s="209"/>
      <c r="M512" s="210"/>
      <c r="N512" s="211"/>
      <c r="O512" s="211"/>
      <c r="P512" s="211"/>
      <c r="Q512" s="211"/>
      <c r="R512" s="211"/>
      <c r="S512" s="211"/>
      <c r="T512" s="212"/>
      <c r="AT512" s="213" t="s">
        <v>159</v>
      </c>
      <c r="AU512" s="213" t="s">
        <v>155</v>
      </c>
      <c r="AV512" s="14" t="s">
        <v>155</v>
      </c>
      <c r="AW512" s="14" t="s">
        <v>33</v>
      </c>
      <c r="AX512" s="14" t="s">
        <v>71</v>
      </c>
      <c r="AY512" s="213" t="s">
        <v>146</v>
      </c>
    </row>
    <row r="513" spans="1:65" s="14" customFormat="1" ht="11.25">
      <c r="B513" s="203"/>
      <c r="C513" s="204"/>
      <c r="D513" s="194" t="s">
        <v>159</v>
      </c>
      <c r="E513" s="205" t="s">
        <v>19</v>
      </c>
      <c r="F513" s="206" t="s">
        <v>740</v>
      </c>
      <c r="G513" s="204"/>
      <c r="H513" s="207">
        <v>32.49</v>
      </c>
      <c r="I513" s="208"/>
      <c r="J513" s="204"/>
      <c r="K513" s="204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159</v>
      </c>
      <c r="AU513" s="213" t="s">
        <v>155</v>
      </c>
      <c r="AV513" s="14" t="s">
        <v>155</v>
      </c>
      <c r="AW513" s="14" t="s">
        <v>33</v>
      </c>
      <c r="AX513" s="14" t="s">
        <v>71</v>
      </c>
      <c r="AY513" s="213" t="s">
        <v>146</v>
      </c>
    </row>
    <row r="514" spans="1:65" s="15" customFormat="1" ht="11.25">
      <c r="B514" s="214"/>
      <c r="C514" s="215"/>
      <c r="D514" s="194" t="s">
        <v>159</v>
      </c>
      <c r="E514" s="216" t="s">
        <v>19</v>
      </c>
      <c r="F514" s="217" t="s">
        <v>164</v>
      </c>
      <c r="G514" s="215"/>
      <c r="H514" s="218">
        <v>589.11099999999999</v>
      </c>
      <c r="I514" s="219"/>
      <c r="J514" s="215"/>
      <c r="K514" s="215"/>
      <c r="L514" s="220"/>
      <c r="M514" s="221"/>
      <c r="N514" s="222"/>
      <c r="O514" s="222"/>
      <c r="P514" s="222"/>
      <c r="Q514" s="222"/>
      <c r="R514" s="222"/>
      <c r="S514" s="222"/>
      <c r="T514" s="223"/>
      <c r="AT514" s="224" t="s">
        <v>159</v>
      </c>
      <c r="AU514" s="224" t="s">
        <v>155</v>
      </c>
      <c r="AV514" s="15" t="s">
        <v>154</v>
      </c>
      <c r="AW514" s="15" t="s">
        <v>33</v>
      </c>
      <c r="AX514" s="15" t="s">
        <v>79</v>
      </c>
      <c r="AY514" s="224" t="s">
        <v>146</v>
      </c>
    </row>
    <row r="515" spans="1:65" s="2" customFormat="1" ht="24.2" customHeight="1">
      <c r="A515" s="35"/>
      <c r="B515" s="36"/>
      <c r="C515" s="174" t="s">
        <v>741</v>
      </c>
      <c r="D515" s="174" t="s">
        <v>149</v>
      </c>
      <c r="E515" s="175" t="s">
        <v>742</v>
      </c>
      <c r="F515" s="176" t="s">
        <v>743</v>
      </c>
      <c r="G515" s="177" t="s">
        <v>152</v>
      </c>
      <c r="H515" s="178">
        <v>589.11099999999999</v>
      </c>
      <c r="I515" s="179"/>
      <c r="J515" s="180">
        <f>ROUND(I515*H515,2)</f>
        <v>0</v>
      </c>
      <c r="K515" s="176" t="s">
        <v>153</v>
      </c>
      <c r="L515" s="40"/>
      <c r="M515" s="181" t="s">
        <v>19</v>
      </c>
      <c r="N515" s="182" t="s">
        <v>43</v>
      </c>
      <c r="O515" s="65"/>
      <c r="P515" s="183">
        <f>O515*H515</f>
        <v>0</v>
      </c>
      <c r="Q515" s="183">
        <v>2.5999999999999998E-4</v>
      </c>
      <c r="R515" s="183">
        <f>Q515*H515</f>
        <v>0.15316885999999999</v>
      </c>
      <c r="S515" s="183">
        <v>0</v>
      </c>
      <c r="T515" s="184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85" t="s">
        <v>254</v>
      </c>
      <c r="AT515" s="185" t="s">
        <v>149</v>
      </c>
      <c r="AU515" s="185" t="s">
        <v>155</v>
      </c>
      <c r="AY515" s="18" t="s">
        <v>146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18" t="s">
        <v>155</v>
      </c>
      <c r="BK515" s="186">
        <f>ROUND(I515*H515,2)</f>
        <v>0</v>
      </c>
      <c r="BL515" s="18" t="s">
        <v>254</v>
      </c>
      <c r="BM515" s="185" t="s">
        <v>744</v>
      </c>
    </row>
    <row r="516" spans="1:65" s="2" customFormat="1" ht="11.25">
      <c r="A516" s="35"/>
      <c r="B516" s="36"/>
      <c r="C516" s="37"/>
      <c r="D516" s="187" t="s">
        <v>157</v>
      </c>
      <c r="E516" s="37"/>
      <c r="F516" s="188" t="s">
        <v>745</v>
      </c>
      <c r="G516" s="37"/>
      <c r="H516" s="37"/>
      <c r="I516" s="189"/>
      <c r="J516" s="37"/>
      <c r="K516" s="37"/>
      <c r="L516" s="40"/>
      <c r="M516" s="190"/>
      <c r="N516" s="191"/>
      <c r="O516" s="65"/>
      <c r="P516" s="65"/>
      <c r="Q516" s="65"/>
      <c r="R516" s="65"/>
      <c r="S516" s="65"/>
      <c r="T516" s="66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157</v>
      </c>
      <c r="AU516" s="18" t="s">
        <v>155</v>
      </c>
    </row>
    <row r="517" spans="1:65" s="13" customFormat="1" ht="11.25">
      <c r="B517" s="192"/>
      <c r="C517" s="193"/>
      <c r="D517" s="194" t="s">
        <v>159</v>
      </c>
      <c r="E517" s="195" t="s">
        <v>19</v>
      </c>
      <c r="F517" s="196" t="s">
        <v>726</v>
      </c>
      <c r="G517" s="193"/>
      <c r="H517" s="195" t="s">
        <v>19</v>
      </c>
      <c r="I517" s="197"/>
      <c r="J517" s="193"/>
      <c r="K517" s="193"/>
      <c r="L517" s="198"/>
      <c r="M517" s="199"/>
      <c r="N517" s="200"/>
      <c r="O517" s="200"/>
      <c r="P517" s="200"/>
      <c r="Q517" s="200"/>
      <c r="R517" s="200"/>
      <c r="S517" s="200"/>
      <c r="T517" s="201"/>
      <c r="AT517" s="202" t="s">
        <v>159</v>
      </c>
      <c r="AU517" s="202" t="s">
        <v>155</v>
      </c>
      <c r="AV517" s="13" t="s">
        <v>79</v>
      </c>
      <c r="AW517" s="13" t="s">
        <v>33</v>
      </c>
      <c r="AX517" s="13" t="s">
        <v>71</v>
      </c>
      <c r="AY517" s="202" t="s">
        <v>146</v>
      </c>
    </row>
    <row r="518" spans="1:65" s="14" customFormat="1" ht="11.25">
      <c r="B518" s="203"/>
      <c r="C518" s="204"/>
      <c r="D518" s="194" t="s">
        <v>159</v>
      </c>
      <c r="E518" s="205" t="s">
        <v>19</v>
      </c>
      <c r="F518" s="206" t="s">
        <v>727</v>
      </c>
      <c r="G518" s="204"/>
      <c r="H518" s="207">
        <v>157.24799999999999</v>
      </c>
      <c r="I518" s="208"/>
      <c r="J518" s="204"/>
      <c r="K518" s="204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159</v>
      </c>
      <c r="AU518" s="213" t="s">
        <v>155</v>
      </c>
      <c r="AV518" s="14" t="s">
        <v>155</v>
      </c>
      <c r="AW518" s="14" t="s">
        <v>33</v>
      </c>
      <c r="AX518" s="14" t="s">
        <v>71</v>
      </c>
      <c r="AY518" s="213" t="s">
        <v>146</v>
      </c>
    </row>
    <row r="519" spans="1:65" s="14" customFormat="1" ht="11.25">
      <c r="B519" s="203"/>
      <c r="C519" s="204"/>
      <c r="D519" s="194" t="s">
        <v>159</v>
      </c>
      <c r="E519" s="205" t="s">
        <v>19</v>
      </c>
      <c r="F519" s="206" t="s">
        <v>271</v>
      </c>
      <c r="G519" s="204"/>
      <c r="H519" s="207">
        <v>25.379000000000001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159</v>
      </c>
      <c r="AU519" s="213" t="s">
        <v>155</v>
      </c>
      <c r="AV519" s="14" t="s">
        <v>155</v>
      </c>
      <c r="AW519" s="14" t="s">
        <v>33</v>
      </c>
      <c r="AX519" s="14" t="s">
        <v>71</v>
      </c>
      <c r="AY519" s="213" t="s">
        <v>146</v>
      </c>
    </row>
    <row r="520" spans="1:65" s="14" customFormat="1" ht="11.25">
      <c r="B520" s="203"/>
      <c r="C520" s="204"/>
      <c r="D520" s="194" t="s">
        <v>159</v>
      </c>
      <c r="E520" s="205" t="s">
        <v>19</v>
      </c>
      <c r="F520" s="206" t="s">
        <v>728</v>
      </c>
      <c r="G520" s="204"/>
      <c r="H520" s="207">
        <v>276.12</v>
      </c>
      <c r="I520" s="208"/>
      <c r="J520" s="204"/>
      <c r="K520" s="204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159</v>
      </c>
      <c r="AU520" s="213" t="s">
        <v>155</v>
      </c>
      <c r="AV520" s="14" t="s">
        <v>155</v>
      </c>
      <c r="AW520" s="14" t="s">
        <v>33</v>
      </c>
      <c r="AX520" s="14" t="s">
        <v>71</v>
      </c>
      <c r="AY520" s="213" t="s">
        <v>146</v>
      </c>
    </row>
    <row r="521" spans="1:65" s="14" customFormat="1" ht="11.25">
      <c r="B521" s="203"/>
      <c r="C521" s="204"/>
      <c r="D521" s="194" t="s">
        <v>159</v>
      </c>
      <c r="E521" s="205" t="s">
        <v>19</v>
      </c>
      <c r="F521" s="206" t="s">
        <v>729</v>
      </c>
      <c r="G521" s="204"/>
      <c r="H521" s="207">
        <v>76.162000000000006</v>
      </c>
      <c r="I521" s="208"/>
      <c r="J521" s="204"/>
      <c r="K521" s="204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159</v>
      </c>
      <c r="AU521" s="213" t="s">
        <v>155</v>
      </c>
      <c r="AV521" s="14" t="s">
        <v>155</v>
      </c>
      <c r="AW521" s="14" t="s">
        <v>33</v>
      </c>
      <c r="AX521" s="14" t="s">
        <v>71</v>
      </c>
      <c r="AY521" s="213" t="s">
        <v>146</v>
      </c>
    </row>
    <row r="522" spans="1:65" s="14" customFormat="1" ht="11.25">
      <c r="B522" s="203"/>
      <c r="C522" s="204"/>
      <c r="D522" s="194" t="s">
        <v>159</v>
      </c>
      <c r="E522" s="205" t="s">
        <v>19</v>
      </c>
      <c r="F522" s="206" t="s">
        <v>180</v>
      </c>
      <c r="G522" s="204"/>
      <c r="H522" s="207">
        <v>21.712</v>
      </c>
      <c r="I522" s="208"/>
      <c r="J522" s="204"/>
      <c r="K522" s="204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159</v>
      </c>
      <c r="AU522" s="213" t="s">
        <v>155</v>
      </c>
      <c r="AV522" s="14" t="s">
        <v>155</v>
      </c>
      <c r="AW522" s="14" t="s">
        <v>33</v>
      </c>
      <c r="AX522" s="14" t="s">
        <v>71</v>
      </c>
      <c r="AY522" s="213" t="s">
        <v>146</v>
      </c>
    </row>
    <row r="523" spans="1:65" s="14" customFormat="1" ht="11.25">
      <c r="B523" s="203"/>
      <c r="C523" s="204"/>
      <c r="D523" s="194" t="s">
        <v>159</v>
      </c>
      <c r="E523" s="205" t="s">
        <v>19</v>
      </c>
      <c r="F523" s="206" t="s">
        <v>740</v>
      </c>
      <c r="G523" s="204"/>
      <c r="H523" s="207">
        <v>32.49</v>
      </c>
      <c r="I523" s="208"/>
      <c r="J523" s="204"/>
      <c r="K523" s="204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159</v>
      </c>
      <c r="AU523" s="213" t="s">
        <v>155</v>
      </c>
      <c r="AV523" s="14" t="s">
        <v>155</v>
      </c>
      <c r="AW523" s="14" t="s">
        <v>33</v>
      </c>
      <c r="AX523" s="14" t="s">
        <v>71</v>
      </c>
      <c r="AY523" s="213" t="s">
        <v>146</v>
      </c>
    </row>
    <row r="524" spans="1:65" s="15" customFormat="1" ht="11.25">
      <c r="B524" s="214"/>
      <c r="C524" s="215"/>
      <c r="D524" s="194" t="s">
        <v>159</v>
      </c>
      <c r="E524" s="216" t="s">
        <v>19</v>
      </c>
      <c r="F524" s="217" t="s">
        <v>164</v>
      </c>
      <c r="G524" s="215"/>
      <c r="H524" s="218">
        <v>589.11099999999999</v>
      </c>
      <c r="I524" s="219"/>
      <c r="J524" s="215"/>
      <c r="K524" s="215"/>
      <c r="L524" s="220"/>
      <c r="M524" s="235"/>
      <c r="N524" s="236"/>
      <c r="O524" s="236"/>
      <c r="P524" s="236"/>
      <c r="Q524" s="236"/>
      <c r="R524" s="236"/>
      <c r="S524" s="236"/>
      <c r="T524" s="237"/>
      <c r="AT524" s="224" t="s">
        <v>159</v>
      </c>
      <c r="AU524" s="224" t="s">
        <v>155</v>
      </c>
      <c r="AV524" s="15" t="s">
        <v>154</v>
      </c>
      <c r="AW524" s="15" t="s">
        <v>33</v>
      </c>
      <c r="AX524" s="15" t="s">
        <v>79</v>
      </c>
      <c r="AY524" s="224" t="s">
        <v>146</v>
      </c>
    </row>
    <row r="525" spans="1:65" s="2" customFormat="1" ht="6.95" customHeight="1">
      <c r="A525" s="35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0"/>
      <c r="M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</row>
  </sheetData>
  <sheetProtection algorithmName="SHA-512" hashValue="ITZLVXCVEQH4wW9DQeaFfSA2EvP6eodQEClJElQe7m9V2XgsueVH6Sym+ZOeDd/ph6kZciMBxu5Bs8+IYGTfTw==" saltValue="u5J2uHK+FQuXJu6j2wsCb/PqjdDAOz4KokCMli1O3T+ScKxdy3yoN+fdxLnifUvGlZbiiAd7wtc+GRTm3XxcsA==" spinCount="100000" sheet="1" objects="1" scenarios="1" formatColumns="0" formatRows="0" autoFilter="0"/>
  <autoFilter ref="C95:K524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/>
    <hyperlink ref="F108" r:id="rId2"/>
    <hyperlink ref="F113" r:id="rId3"/>
    <hyperlink ref="F117" r:id="rId4"/>
    <hyperlink ref="F121" r:id="rId5"/>
    <hyperlink ref="F127" r:id="rId6"/>
    <hyperlink ref="F133" r:id="rId7"/>
    <hyperlink ref="F137" r:id="rId8"/>
    <hyperlink ref="F143" r:id="rId9"/>
    <hyperlink ref="F149" r:id="rId10"/>
    <hyperlink ref="F153" r:id="rId11"/>
    <hyperlink ref="F161" r:id="rId12"/>
    <hyperlink ref="F165" r:id="rId13"/>
    <hyperlink ref="F174" r:id="rId14"/>
    <hyperlink ref="F181" r:id="rId15"/>
    <hyperlink ref="F187" r:id="rId16"/>
    <hyperlink ref="F194" r:id="rId17"/>
    <hyperlink ref="F200" r:id="rId18"/>
    <hyperlink ref="F208" r:id="rId19"/>
    <hyperlink ref="F215" r:id="rId20"/>
    <hyperlink ref="F221" r:id="rId21"/>
    <hyperlink ref="F226" r:id="rId22"/>
    <hyperlink ref="F230" r:id="rId23"/>
    <hyperlink ref="F235" r:id="rId24"/>
    <hyperlink ref="F239" r:id="rId25"/>
    <hyperlink ref="F243" r:id="rId26"/>
    <hyperlink ref="F248" r:id="rId27"/>
    <hyperlink ref="F250" r:id="rId28"/>
    <hyperlink ref="F252" r:id="rId29"/>
    <hyperlink ref="F255" r:id="rId30"/>
    <hyperlink ref="F258" r:id="rId31"/>
    <hyperlink ref="F260" r:id="rId32"/>
    <hyperlink ref="F262" r:id="rId33"/>
    <hyperlink ref="F264" r:id="rId34"/>
    <hyperlink ref="F269" r:id="rId35"/>
    <hyperlink ref="F273" r:id="rId36"/>
    <hyperlink ref="F278" r:id="rId37"/>
    <hyperlink ref="F283" r:id="rId38"/>
    <hyperlink ref="F294" r:id="rId39"/>
    <hyperlink ref="F296" r:id="rId40"/>
    <hyperlink ref="F298" r:id="rId41"/>
    <hyperlink ref="F300" r:id="rId42"/>
    <hyperlink ref="F304" r:id="rId43"/>
    <hyperlink ref="F312" r:id="rId44"/>
    <hyperlink ref="F317" r:id="rId45"/>
    <hyperlink ref="F330" r:id="rId46"/>
    <hyperlink ref="F332" r:id="rId47"/>
    <hyperlink ref="F334" r:id="rId48"/>
    <hyperlink ref="F336" r:id="rId49"/>
    <hyperlink ref="F340" r:id="rId50"/>
    <hyperlink ref="F345" r:id="rId51"/>
    <hyperlink ref="F347" r:id="rId52"/>
    <hyperlink ref="F349" r:id="rId53"/>
    <hyperlink ref="F351" r:id="rId54"/>
    <hyperlink ref="F355" r:id="rId55"/>
    <hyperlink ref="F361" r:id="rId56"/>
    <hyperlink ref="F367" r:id="rId57"/>
    <hyperlink ref="F373" r:id="rId58"/>
    <hyperlink ref="F379" r:id="rId59"/>
    <hyperlink ref="F387" r:id="rId60"/>
    <hyperlink ref="F393" r:id="rId61"/>
    <hyperlink ref="F399" r:id="rId62"/>
    <hyperlink ref="F405" r:id="rId63"/>
    <hyperlink ref="F407" r:id="rId64"/>
    <hyperlink ref="F409" r:id="rId65"/>
    <hyperlink ref="F411" r:id="rId66"/>
    <hyperlink ref="F415" r:id="rId67"/>
    <hyperlink ref="F423" r:id="rId68"/>
    <hyperlink ref="F431" r:id="rId69"/>
    <hyperlink ref="F439" r:id="rId70"/>
    <hyperlink ref="F445" r:id="rId71"/>
    <hyperlink ref="F451" r:id="rId72"/>
    <hyperlink ref="F461" r:id="rId73"/>
    <hyperlink ref="F464" r:id="rId74"/>
    <hyperlink ref="F467" r:id="rId75"/>
    <hyperlink ref="F471" r:id="rId76"/>
    <hyperlink ref="F473" r:id="rId77"/>
    <hyperlink ref="F475" r:id="rId78"/>
    <hyperlink ref="F477" r:id="rId79"/>
    <hyperlink ref="F481" r:id="rId80"/>
    <hyperlink ref="F485" r:id="rId81"/>
    <hyperlink ref="F490" r:id="rId82"/>
    <hyperlink ref="F498" r:id="rId83"/>
    <hyperlink ref="F506" r:id="rId84"/>
    <hyperlink ref="F516" r:id="rId8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83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746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ROUND((SUM(BE86:BE328)),  2)</f>
        <v>0</v>
      </c>
      <c r="G33" s="35"/>
      <c r="H33" s="35"/>
      <c r="I33" s="119">
        <v>0.21</v>
      </c>
      <c r="J33" s="118">
        <f>ROUND(((SUM(BE86:BE328))*I33),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ROUND((SUM(BF86:BF328)),  2)</f>
        <v>0</v>
      </c>
      <c r="G34" s="35"/>
      <c r="H34" s="35"/>
      <c r="I34" s="119">
        <v>0.15</v>
      </c>
      <c r="J34" s="118">
        <f>ROUND(((SUM(BF86:BF328))*I34),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ROUND((SUM(BG86:BG328)),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ROUND((SUM(BH86:BH328)),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ROUND((SUM(BI86:BI328)),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08 - Stoupačka 05 ZTI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114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9" customFormat="1" ht="24.95" customHeight="1">
      <c r="B62" s="135"/>
      <c r="C62" s="136"/>
      <c r="D62" s="137" t="s">
        <v>121</v>
      </c>
      <c r="E62" s="138"/>
      <c r="F62" s="138"/>
      <c r="G62" s="138"/>
      <c r="H62" s="138"/>
      <c r="I62" s="138"/>
      <c r="J62" s="139">
        <f>J98</f>
        <v>0</v>
      </c>
      <c r="K62" s="136"/>
      <c r="L62" s="140"/>
    </row>
    <row r="63" spans="1:47" s="10" customFormat="1" ht="19.899999999999999" customHeight="1">
      <c r="B63" s="141"/>
      <c r="C63" s="142"/>
      <c r="D63" s="143" t="s">
        <v>747</v>
      </c>
      <c r="E63" s="144"/>
      <c r="F63" s="144"/>
      <c r="G63" s="144"/>
      <c r="H63" s="144"/>
      <c r="I63" s="144"/>
      <c r="J63" s="145">
        <f>J99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748</v>
      </c>
      <c r="E64" s="144"/>
      <c r="F64" s="144"/>
      <c r="G64" s="144"/>
      <c r="H64" s="144"/>
      <c r="I64" s="144"/>
      <c r="J64" s="145">
        <f>J159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749</v>
      </c>
      <c r="E65" s="144"/>
      <c r="F65" s="144"/>
      <c r="G65" s="144"/>
      <c r="H65" s="144"/>
      <c r="I65" s="144"/>
      <c r="J65" s="145">
        <f>J223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750</v>
      </c>
      <c r="E66" s="144"/>
      <c r="F66" s="144"/>
      <c r="G66" s="144"/>
      <c r="H66" s="144"/>
      <c r="I66" s="144"/>
      <c r="J66" s="145">
        <f>J320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131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9" t="str">
        <f>E7</f>
        <v>Oprava stoupacího potrubí č. 5, 6 a 7 v BD Čujkovova 32</v>
      </c>
      <c r="F76" s="370"/>
      <c r="G76" s="370"/>
      <c r="H76" s="370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108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6" t="str">
        <f>E9</f>
        <v>08 - Stoupačka 05 ZTI</v>
      </c>
      <c r="F78" s="371"/>
      <c r="G78" s="371"/>
      <c r="H78" s="371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Ostrava</v>
      </c>
      <c r="G80" s="37"/>
      <c r="H80" s="37"/>
      <c r="I80" s="30" t="s">
        <v>23</v>
      </c>
      <c r="J80" s="60" t="str">
        <f>IF(J12="","",J12)</f>
        <v>23. 10. 2022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>Úřad městského obvodu Ostrava Jih</v>
      </c>
      <c r="G82" s="37"/>
      <c r="H82" s="37"/>
      <c r="I82" s="30" t="s">
        <v>31</v>
      </c>
      <c r="J82" s="33" t="str">
        <f>E21</f>
        <v>Ing. Petr Fraš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>Ing. Petr Fraš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132</v>
      </c>
      <c r="D85" s="150" t="s">
        <v>56</v>
      </c>
      <c r="E85" s="150" t="s">
        <v>52</v>
      </c>
      <c r="F85" s="150" t="s">
        <v>53</v>
      </c>
      <c r="G85" s="150" t="s">
        <v>133</v>
      </c>
      <c r="H85" s="150" t="s">
        <v>134</v>
      </c>
      <c r="I85" s="150" t="s">
        <v>135</v>
      </c>
      <c r="J85" s="150" t="s">
        <v>112</v>
      </c>
      <c r="K85" s="151" t="s">
        <v>136</v>
      </c>
      <c r="L85" s="152"/>
      <c r="M85" s="69" t="s">
        <v>19</v>
      </c>
      <c r="N85" s="70" t="s">
        <v>41</v>
      </c>
      <c r="O85" s="70" t="s">
        <v>137</v>
      </c>
      <c r="P85" s="70" t="s">
        <v>138</v>
      </c>
      <c r="Q85" s="70" t="s">
        <v>139</v>
      </c>
      <c r="R85" s="70" t="s">
        <v>140</v>
      </c>
      <c r="S85" s="70" t="s">
        <v>141</v>
      </c>
      <c r="T85" s="71" t="s">
        <v>142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143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P87+P98</f>
        <v>0</v>
      </c>
      <c r="Q86" s="73"/>
      <c r="R86" s="155">
        <f>R87+R98</f>
        <v>1.1812849999999999</v>
      </c>
      <c r="S86" s="73"/>
      <c r="T86" s="156">
        <f>T87+T98</f>
        <v>3.0506699999999998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113</v>
      </c>
      <c r="BK86" s="157">
        <f>BK87+BK98</f>
        <v>0</v>
      </c>
    </row>
    <row r="87" spans="1:65" s="12" customFormat="1" ht="25.9" customHeight="1">
      <c r="B87" s="158"/>
      <c r="C87" s="159"/>
      <c r="D87" s="160" t="s">
        <v>70</v>
      </c>
      <c r="E87" s="161" t="s">
        <v>144</v>
      </c>
      <c r="F87" s="161" t="s">
        <v>145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</f>
        <v>0</v>
      </c>
      <c r="Q87" s="166"/>
      <c r="R87" s="167">
        <f>R88</f>
        <v>0</v>
      </c>
      <c r="S87" s="166"/>
      <c r="T87" s="168">
        <f>T88</f>
        <v>0</v>
      </c>
      <c r="AR87" s="169" t="s">
        <v>79</v>
      </c>
      <c r="AT87" s="170" t="s">
        <v>70</v>
      </c>
      <c r="AU87" s="170" t="s">
        <v>71</v>
      </c>
      <c r="AY87" s="169" t="s">
        <v>146</v>
      </c>
      <c r="BK87" s="171">
        <f>BK88</f>
        <v>0</v>
      </c>
    </row>
    <row r="88" spans="1:65" s="12" customFormat="1" ht="22.9" customHeight="1">
      <c r="B88" s="158"/>
      <c r="C88" s="159"/>
      <c r="D88" s="160" t="s">
        <v>70</v>
      </c>
      <c r="E88" s="172" t="s">
        <v>328</v>
      </c>
      <c r="F88" s="172" t="s">
        <v>329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SUM(P89:P97)</f>
        <v>0</v>
      </c>
      <c r="Q88" s="166"/>
      <c r="R88" s="167">
        <f>SUM(R89:R97)</f>
        <v>0</v>
      </c>
      <c r="S88" s="166"/>
      <c r="T88" s="168">
        <f>SUM(T89:T97)</f>
        <v>0</v>
      </c>
      <c r="AR88" s="169" t="s">
        <v>79</v>
      </c>
      <c r="AT88" s="170" t="s">
        <v>70</v>
      </c>
      <c r="AU88" s="170" t="s">
        <v>79</v>
      </c>
      <c r="AY88" s="169" t="s">
        <v>146</v>
      </c>
      <c r="BK88" s="171">
        <f>SUM(BK89:BK97)</f>
        <v>0</v>
      </c>
    </row>
    <row r="89" spans="1:65" s="2" customFormat="1" ht="24.2" customHeight="1">
      <c r="A89" s="35"/>
      <c r="B89" s="36"/>
      <c r="C89" s="174" t="s">
        <v>79</v>
      </c>
      <c r="D89" s="174" t="s">
        <v>149</v>
      </c>
      <c r="E89" s="175" t="s">
        <v>331</v>
      </c>
      <c r="F89" s="176" t="s">
        <v>332</v>
      </c>
      <c r="G89" s="177" t="s">
        <v>333</v>
      </c>
      <c r="H89" s="178">
        <v>3.0510000000000002</v>
      </c>
      <c r="I89" s="179"/>
      <c r="J89" s="180">
        <f>ROUND(I89*H89,2)</f>
        <v>0</v>
      </c>
      <c r="K89" s="176" t="s">
        <v>751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154</v>
      </c>
      <c r="AT89" s="185" t="s">
        <v>149</v>
      </c>
      <c r="AU89" s="185" t="s">
        <v>155</v>
      </c>
      <c r="AY89" s="18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155</v>
      </c>
      <c r="BK89" s="186">
        <f>ROUND(I89*H89,2)</f>
        <v>0</v>
      </c>
      <c r="BL89" s="18" t="s">
        <v>154</v>
      </c>
      <c r="BM89" s="185" t="s">
        <v>752</v>
      </c>
    </row>
    <row r="90" spans="1:65" s="2" customFormat="1" ht="11.25">
      <c r="A90" s="35"/>
      <c r="B90" s="36"/>
      <c r="C90" s="37"/>
      <c r="D90" s="187" t="s">
        <v>157</v>
      </c>
      <c r="E90" s="37"/>
      <c r="F90" s="188" t="s">
        <v>753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157</v>
      </c>
      <c r="AU90" s="18" t="s">
        <v>155</v>
      </c>
    </row>
    <row r="91" spans="1:65" s="2" customFormat="1" ht="21.75" customHeight="1">
      <c r="A91" s="35"/>
      <c r="B91" s="36"/>
      <c r="C91" s="174" t="s">
        <v>155</v>
      </c>
      <c r="D91" s="174" t="s">
        <v>149</v>
      </c>
      <c r="E91" s="175" t="s">
        <v>337</v>
      </c>
      <c r="F91" s="176" t="s">
        <v>338</v>
      </c>
      <c r="G91" s="177" t="s">
        <v>333</v>
      </c>
      <c r="H91" s="178">
        <v>3.0510000000000002</v>
      </c>
      <c r="I91" s="179"/>
      <c r="J91" s="180">
        <f>ROUND(I91*H91,2)</f>
        <v>0</v>
      </c>
      <c r="K91" s="176" t="s">
        <v>751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154</v>
      </c>
      <c r="AT91" s="185" t="s">
        <v>149</v>
      </c>
      <c r="AU91" s="185" t="s">
        <v>155</v>
      </c>
      <c r="AY91" s="18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155</v>
      </c>
      <c r="BK91" s="186">
        <f>ROUND(I91*H91,2)</f>
        <v>0</v>
      </c>
      <c r="BL91" s="18" t="s">
        <v>154</v>
      </c>
      <c r="BM91" s="185" t="s">
        <v>754</v>
      </c>
    </row>
    <row r="92" spans="1:65" s="2" customFormat="1" ht="11.25">
      <c r="A92" s="35"/>
      <c r="B92" s="36"/>
      <c r="C92" s="37"/>
      <c r="D92" s="187" t="s">
        <v>157</v>
      </c>
      <c r="E92" s="37"/>
      <c r="F92" s="188" t="s">
        <v>755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155</v>
      </c>
    </row>
    <row r="93" spans="1:65" s="2" customFormat="1" ht="24.2" customHeight="1">
      <c r="A93" s="35"/>
      <c r="B93" s="36"/>
      <c r="C93" s="174" t="s">
        <v>147</v>
      </c>
      <c r="D93" s="174" t="s">
        <v>149</v>
      </c>
      <c r="E93" s="175" t="s">
        <v>342</v>
      </c>
      <c r="F93" s="176" t="s">
        <v>343</v>
      </c>
      <c r="G93" s="177" t="s">
        <v>333</v>
      </c>
      <c r="H93" s="178">
        <v>57.969000000000001</v>
      </c>
      <c r="I93" s="179"/>
      <c r="J93" s="180">
        <f>ROUND(I93*H93,2)</f>
        <v>0</v>
      </c>
      <c r="K93" s="176" t="s">
        <v>751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154</v>
      </c>
      <c r="AT93" s="185" t="s">
        <v>149</v>
      </c>
      <c r="AU93" s="185" t="s">
        <v>155</v>
      </c>
      <c r="AY93" s="18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155</v>
      </c>
      <c r="BK93" s="186">
        <f>ROUND(I93*H93,2)</f>
        <v>0</v>
      </c>
      <c r="BL93" s="18" t="s">
        <v>154</v>
      </c>
      <c r="BM93" s="185" t="s">
        <v>756</v>
      </c>
    </row>
    <row r="94" spans="1:65" s="2" customFormat="1" ht="11.25">
      <c r="A94" s="35"/>
      <c r="B94" s="36"/>
      <c r="C94" s="37"/>
      <c r="D94" s="187" t="s">
        <v>157</v>
      </c>
      <c r="E94" s="37"/>
      <c r="F94" s="188" t="s">
        <v>757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157</v>
      </c>
      <c r="AU94" s="18" t="s">
        <v>155</v>
      </c>
    </row>
    <row r="95" spans="1:65" s="14" customFormat="1" ht="11.25">
      <c r="B95" s="203"/>
      <c r="C95" s="204"/>
      <c r="D95" s="194" t="s">
        <v>159</v>
      </c>
      <c r="E95" s="204"/>
      <c r="F95" s="206" t="s">
        <v>758</v>
      </c>
      <c r="G95" s="204"/>
      <c r="H95" s="207">
        <v>57.969000000000001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159</v>
      </c>
      <c r="AU95" s="213" t="s">
        <v>155</v>
      </c>
      <c r="AV95" s="14" t="s">
        <v>155</v>
      </c>
      <c r="AW95" s="14" t="s">
        <v>4</v>
      </c>
      <c r="AX95" s="14" t="s">
        <v>79</v>
      </c>
      <c r="AY95" s="213" t="s">
        <v>146</v>
      </c>
    </row>
    <row r="96" spans="1:65" s="2" customFormat="1" ht="24.2" customHeight="1">
      <c r="A96" s="35"/>
      <c r="B96" s="36"/>
      <c r="C96" s="174" t="s">
        <v>154</v>
      </c>
      <c r="D96" s="174" t="s">
        <v>149</v>
      </c>
      <c r="E96" s="175" t="s">
        <v>348</v>
      </c>
      <c r="F96" s="176" t="s">
        <v>349</v>
      </c>
      <c r="G96" s="177" t="s">
        <v>333</v>
      </c>
      <c r="H96" s="178">
        <v>3.0510000000000002</v>
      </c>
      <c r="I96" s="179"/>
      <c r="J96" s="180">
        <f>ROUND(I96*H96,2)</f>
        <v>0</v>
      </c>
      <c r="K96" s="176" t="s">
        <v>751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154</v>
      </c>
      <c r="AT96" s="185" t="s">
        <v>149</v>
      </c>
      <c r="AU96" s="185" t="s">
        <v>155</v>
      </c>
      <c r="AY96" s="18" t="s">
        <v>146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155</v>
      </c>
      <c r="BK96" s="186">
        <f>ROUND(I96*H96,2)</f>
        <v>0</v>
      </c>
      <c r="BL96" s="18" t="s">
        <v>154</v>
      </c>
      <c r="BM96" s="185" t="s">
        <v>759</v>
      </c>
    </row>
    <row r="97" spans="1:65" s="2" customFormat="1" ht="11.25">
      <c r="A97" s="35"/>
      <c r="B97" s="36"/>
      <c r="C97" s="37"/>
      <c r="D97" s="187" t="s">
        <v>157</v>
      </c>
      <c r="E97" s="37"/>
      <c r="F97" s="188" t="s">
        <v>760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157</v>
      </c>
      <c r="AU97" s="18" t="s">
        <v>155</v>
      </c>
    </row>
    <row r="98" spans="1:65" s="12" customFormat="1" ht="25.9" customHeight="1">
      <c r="B98" s="158"/>
      <c r="C98" s="159"/>
      <c r="D98" s="160" t="s">
        <v>70</v>
      </c>
      <c r="E98" s="161" t="s">
        <v>375</v>
      </c>
      <c r="F98" s="161" t="s">
        <v>376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P99+P159+P223+P320</f>
        <v>0</v>
      </c>
      <c r="Q98" s="166"/>
      <c r="R98" s="167">
        <f>R99+R159+R223+R320</f>
        <v>1.1812849999999999</v>
      </c>
      <c r="S98" s="166"/>
      <c r="T98" s="168">
        <f>T99+T159+T223+T320</f>
        <v>3.0506699999999998</v>
      </c>
      <c r="AR98" s="169" t="s">
        <v>155</v>
      </c>
      <c r="AT98" s="170" t="s">
        <v>70</v>
      </c>
      <c r="AU98" s="170" t="s">
        <v>71</v>
      </c>
      <c r="AY98" s="169" t="s">
        <v>146</v>
      </c>
      <c r="BK98" s="171">
        <f>BK99+BK159+BK223+BK320</f>
        <v>0</v>
      </c>
    </row>
    <row r="99" spans="1:65" s="12" customFormat="1" ht="22.9" customHeight="1">
      <c r="B99" s="158"/>
      <c r="C99" s="159"/>
      <c r="D99" s="160" t="s">
        <v>70</v>
      </c>
      <c r="E99" s="172" t="s">
        <v>761</v>
      </c>
      <c r="F99" s="172" t="s">
        <v>762</v>
      </c>
      <c r="G99" s="159"/>
      <c r="H99" s="159"/>
      <c r="I99" s="162"/>
      <c r="J99" s="173">
        <f>BK99</f>
        <v>0</v>
      </c>
      <c r="K99" s="159"/>
      <c r="L99" s="164"/>
      <c r="M99" s="165"/>
      <c r="N99" s="166"/>
      <c r="O99" s="166"/>
      <c r="P99" s="167">
        <f>SUM(P100:P158)</f>
        <v>0</v>
      </c>
      <c r="Q99" s="166"/>
      <c r="R99" s="167">
        <f>SUM(R100:R158)</f>
        <v>0.19064</v>
      </c>
      <c r="S99" s="166"/>
      <c r="T99" s="168">
        <f>SUM(T100:T158)</f>
        <v>1.3475399999999997</v>
      </c>
      <c r="AR99" s="169" t="s">
        <v>155</v>
      </c>
      <c r="AT99" s="170" t="s">
        <v>70</v>
      </c>
      <c r="AU99" s="170" t="s">
        <v>79</v>
      </c>
      <c r="AY99" s="169" t="s">
        <v>146</v>
      </c>
      <c r="BK99" s="171">
        <f>SUM(BK100:BK158)</f>
        <v>0</v>
      </c>
    </row>
    <row r="100" spans="1:65" s="2" customFormat="1" ht="16.5" customHeight="1">
      <c r="A100" s="35"/>
      <c r="B100" s="36"/>
      <c r="C100" s="174" t="s">
        <v>185</v>
      </c>
      <c r="D100" s="174" t="s">
        <v>149</v>
      </c>
      <c r="E100" s="175" t="s">
        <v>763</v>
      </c>
      <c r="F100" s="176" t="s">
        <v>764</v>
      </c>
      <c r="G100" s="177" t="s">
        <v>305</v>
      </c>
      <c r="H100" s="178">
        <v>36</v>
      </c>
      <c r="I100" s="179"/>
      <c r="J100" s="180">
        <f>ROUND(I100*H100,2)</f>
        <v>0</v>
      </c>
      <c r="K100" s="176" t="s">
        <v>751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1.4919999999999999E-2</v>
      </c>
      <c r="T100" s="184">
        <f>S100*H100</f>
        <v>0.53711999999999993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254</v>
      </c>
      <c r="AT100" s="185" t="s">
        <v>149</v>
      </c>
      <c r="AU100" s="185" t="s">
        <v>155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155</v>
      </c>
      <c r="BK100" s="186">
        <f>ROUND(I100*H100,2)</f>
        <v>0</v>
      </c>
      <c r="BL100" s="18" t="s">
        <v>254</v>
      </c>
      <c r="BM100" s="185" t="s">
        <v>765</v>
      </c>
    </row>
    <row r="101" spans="1:65" s="2" customFormat="1" ht="11.25">
      <c r="A101" s="35"/>
      <c r="B101" s="36"/>
      <c r="C101" s="37"/>
      <c r="D101" s="187" t="s">
        <v>157</v>
      </c>
      <c r="E101" s="37"/>
      <c r="F101" s="188" t="s">
        <v>766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157</v>
      </c>
      <c r="AU101" s="18" t="s">
        <v>155</v>
      </c>
    </row>
    <row r="102" spans="1:65" s="13" customFormat="1" ht="11.25">
      <c r="B102" s="192"/>
      <c r="C102" s="193"/>
      <c r="D102" s="194" t="s">
        <v>159</v>
      </c>
      <c r="E102" s="195" t="s">
        <v>19</v>
      </c>
      <c r="F102" s="196" t="s">
        <v>767</v>
      </c>
      <c r="G102" s="193"/>
      <c r="H102" s="195" t="s">
        <v>19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159</v>
      </c>
      <c r="AU102" s="202" t="s">
        <v>155</v>
      </c>
      <c r="AV102" s="13" t="s">
        <v>79</v>
      </c>
      <c r="AW102" s="13" t="s">
        <v>33</v>
      </c>
      <c r="AX102" s="13" t="s">
        <v>71</v>
      </c>
      <c r="AY102" s="202" t="s">
        <v>146</v>
      </c>
    </row>
    <row r="103" spans="1:65" s="14" customFormat="1" ht="11.25">
      <c r="B103" s="203"/>
      <c r="C103" s="204"/>
      <c r="D103" s="194" t="s">
        <v>159</v>
      </c>
      <c r="E103" s="205" t="s">
        <v>19</v>
      </c>
      <c r="F103" s="206" t="s">
        <v>315</v>
      </c>
      <c r="G103" s="204"/>
      <c r="H103" s="207">
        <v>36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159</v>
      </c>
      <c r="AU103" s="213" t="s">
        <v>155</v>
      </c>
      <c r="AV103" s="14" t="s">
        <v>155</v>
      </c>
      <c r="AW103" s="14" t="s">
        <v>33</v>
      </c>
      <c r="AX103" s="14" t="s">
        <v>79</v>
      </c>
      <c r="AY103" s="213" t="s">
        <v>146</v>
      </c>
    </row>
    <row r="104" spans="1:65" s="2" customFormat="1" ht="16.5" customHeight="1">
      <c r="A104" s="35"/>
      <c r="B104" s="36"/>
      <c r="C104" s="174" t="s">
        <v>173</v>
      </c>
      <c r="D104" s="174" t="s">
        <v>149</v>
      </c>
      <c r="E104" s="175" t="s">
        <v>768</v>
      </c>
      <c r="F104" s="176" t="s">
        <v>769</v>
      </c>
      <c r="G104" s="177" t="s">
        <v>305</v>
      </c>
      <c r="H104" s="178">
        <v>22.8</v>
      </c>
      <c r="I104" s="179"/>
      <c r="J104" s="180">
        <f>ROUND(I104*H104,2)</f>
        <v>0</v>
      </c>
      <c r="K104" s="176" t="s">
        <v>751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3.065E-2</v>
      </c>
      <c r="T104" s="184">
        <f>S104*H104</f>
        <v>0.69882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254</v>
      </c>
      <c r="AT104" s="185" t="s">
        <v>149</v>
      </c>
      <c r="AU104" s="185" t="s">
        <v>155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155</v>
      </c>
      <c r="BK104" s="186">
        <f>ROUND(I104*H104,2)</f>
        <v>0</v>
      </c>
      <c r="BL104" s="18" t="s">
        <v>254</v>
      </c>
      <c r="BM104" s="185" t="s">
        <v>770</v>
      </c>
    </row>
    <row r="105" spans="1:65" s="2" customFormat="1" ht="11.25">
      <c r="A105" s="35"/>
      <c r="B105" s="36"/>
      <c r="C105" s="37"/>
      <c r="D105" s="187" t="s">
        <v>157</v>
      </c>
      <c r="E105" s="37"/>
      <c r="F105" s="188" t="s">
        <v>771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157</v>
      </c>
      <c r="AU105" s="18" t="s">
        <v>155</v>
      </c>
    </row>
    <row r="106" spans="1:65" s="13" customFormat="1" ht="11.25">
      <c r="B106" s="192"/>
      <c r="C106" s="193"/>
      <c r="D106" s="194" t="s">
        <v>159</v>
      </c>
      <c r="E106" s="195" t="s">
        <v>19</v>
      </c>
      <c r="F106" s="196" t="s">
        <v>767</v>
      </c>
      <c r="G106" s="193"/>
      <c r="H106" s="195" t="s">
        <v>19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159</v>
      </c>
      <c r="AU106" s="202" t="s">
        <v>155</v>
      </c>
      <c r="AV106" s="13" t="s">
        <v>79</v>
      </c>
      <c r="AW106" s="13" t="s">
        <v>33</v>
      </c>
      <c r="AX106" s="13" t="s">
        <v>71</v>
      </c>
      <c r="AY106" s="202" t="s">
        <v>146</v>
      </c>
    </row>
    <row r="107" spans="1:65" s="14" customFormat="1" ht="11.25">
      <c r="B107" s="203"/>
      <c r="C107" s="204"/>
      <c r="D107" s="194" t="s">
        <v>159</v>
      </c>
      <c r="E107" s="205" t="s">
        <v>19</v>
      </c>
      <c r="F107" s="206" t="s">
        <v>772</v>
      </c>
      <c r="G107" s="204"/>
      <c r="H107" s="207">
        <v>22.8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159</v>
      </c>
      <c r="AU107" s="213" t="s">
        <v>155</v>
      </c>
      <c r="AV107" s="14" t="s">
        <v>155</v>
      </c>
      <c r="AW107" s="14" t="s">
        <v>33</v>
      </c>
      <c r="AX107" s="14" t="s">
        <v>79</v>
      </c>
      <c r="AY107" s="213" t="s">
        <v>146</v>
      </c>
    </row>
    <row r="108" spans="1:65" s="2" customFormat="1" ht="16.5" customHeight="1">
      <c r="A108" s="35"/>
      <c r="B108" s="36"/>
      <c r="C108" s="174" t="s">
        <v>196</v>
      </c>
      <c r="D108" s="174" t="s">
        <v>149</v>
      </c>
      <c r="E108" s="175" t="s">
        <v>773</v>
      </c>
      <c r="F108" s="176" t="s">
        <v>774</v>
      </c>
      <c r="G108" s="177" t="s">
        <v>305</v>
      </c>
      <c r="H108" s="178">
        <v>28</v>
      </c>
      <c r="I108" s="179"/>
      <c r="J108" s="180">
        <f>ROUND(I108*H108,2)</f>
        <v>0</v>
      </c>
      <c r="K108" s="176" t="s">
        <v>751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4.0999999999999999E-4</v>
      </c>
      <c r="R108" s="183">
        <f>Q108*H108</f>
        <v>1.1480000000000001E-2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254</v>
      </c>
      <c r="AT108" s="185" t="s">
        <v>149</v>
      </c>
      <c r="AU108" s="185" t="s">
        <v>155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155</v>
      </c>
      <c r="BK108" s="186">
        <f>ROUND(I108*H108,2)</f>
        <v>0</v>
      </c>
      <c r="BL108" s="18" t="s">
        <v>254</v>
      </c>
      <c r="BM108" s="185" t="s">
        <v>775</v>
      </c>
    </row>
    <row r="109" spans="1:65" s="2" customFormat="1" ht="11.25">
      <c r="A109" s="35"/>
      <c r="B109" s="36"/>
      <c r="C109" s="37"/>
      <c r="D109" s="187" t="s">
        <v>157</v>
      </c>
      <c r="E109" s="37"/>
      <c r="F109" s="188" t="s">
        <v>776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157</v>
      </c>
      <c r="AU109" s="18" t="s">
        <v>155</v>
      </c>
    </row>
    <row r="110" spans="1:65" s="13" customFormat="1" ht="11.25">
      <c r="B110" s="192"/>
      <c r="C110" s="193"/>
      <c r="D110" s="194" t="s">
        <v>159</v>
      </c>
      <c r="E110" s="195" t="s">
        <v>19</v>
      </c>
      <c r="F110" s="196" t="s">
        <v>767</v>
      </c>
      <c r="G110" s="193"/>
      <c r="H110" s="195" t="s">
        <v>19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159</v>
      </c>
      <c r="AU110" s="202" t="s">
        <v>155</v>
      </c>
      <c r="AV110" s="13" t="s">
        <v>79</v>
      </c>
      <c r="AW110" s="13" t="s">
        <v>33</v>
      </c>
      <c r="AX110" s="13" t="s">
        <v>71</v>
      </c>
      <c r="AY110" s="202" t="s">
        <v>146</v>
      </c>
    </row>
    <row r="111" spans="1:65" s="14" customFormat="1" ht="11.25">
      <c r="B111" s="203"/>
      <c r="C111" s="204"/>
      <c r="D111" s="194" t="s">
        <v>159</v>
      </c>
      <c r="E111" s="205" t="s">
        <v>19</v>
      </c>
      <c r="F111" s="206" t="s">
        <v>777</v>
      </c>
      <c r="G111" s="204"/>
      <c r="H111" s="207">
        <v>28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159</v>
      </c>
      <c r="AU111" s="213" t="s">
        <v>155</v>
      </c>
      <c r="AV111" s="14" t="s">
        <v>155</v>
      </c>
      <c r="AW111" s="14" t="s">
        <v>33</v>
      </c>
      <c r="AX111" s="14" t="s">
        <v>79</v>
      </c>
      <c r="AY111" s="213" t="s">
        <v>146</v>
      </c>
    </row>
    <row r="112" spans="1:65" s="2" customFormat="1" ht="16.5" customHeight="1">
      <c r="A112" s="35"/>
      <c r="B112" s="36"/>
      <c r="C112" s="174" t="s">
        <v>203</v>
      </c>
      <c r="D112" s="174" t="s">
        <v>149</v>
      </c>
      <c r="E112" s="175" t="s">
        <v>778</v>
      </c>
      <c r="F112" s="176" t="s">
        <v>779</v>
      </c>
      <c r="G112" s="177" t="s">
        <v>305</v>
      </c>
      <c r="H112" s="178">
        <v>66</v>
      </c>
      <c r="I112" s="179"/>
      <c r="J112" s="180">
        <f>ROUND(I112*H112,2)</f>
        <v>0</v>
      </c>
      <c r="K112" s="176" t="s">
        <v>751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4.8000000000000001E-4</v>
      </c>
      <c r="R112" s="183">
        <f>Q112*H112</f>
        <v>3.168E-2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254</v>
      </c>
      <c r="AT112" s="185" t="s">
        <v>149</v>
      </c>
      <c r="AU112" s="185" t="s">
        <v>155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155</v>
      </c>
      <c r="BK112" s="186">
        <f>ROUND(I112*H112,2)</f>
        <v>0</v>
      </c>
      <c r="BL112" s="18" t="s">
        <v>254</v>
      </c>
      <c r="BM112" s="185" t="s">
        <v>780</v>
      </c>
    </row>
    <row r="113" spans="1:65" s="2" customFormat="1" ht="11.25">
      <c r="A113" s="35"/>
      <c r="B113" s="36"/>
      <c r="C113" s="37"/>
      <c r="D113" s="187" t="s">
        <v>157</v>
      </c>
      <c r="E113" s="37"/>
      <c r="F113" s="188" t="s">
        <v>781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157</v>
      </c>
      <c r="AU113" s="18" t="s">
        <v>155</v>
      </c>
    </row>
    <row r="114" spans="1:65" s="13" customFormat="1" ht="11.25">
      <c r="B114" s="192"/>
      <c r="C114" s="193"/>
      <c r="D114" s="194" t="s">
        <v>159</v>
      </c>
      <c r="E114" s="195" t="s">
        <v>19</v>
      </c>
      <c r="F114" s="196" t="s">
        <v>767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159</v>
      </c>
      <c r="AU114" s="202" t="s">
        <v>155</v>
      </c>
      <c r="AV114" s="13" t="s">
        <v>79</v>
      </c>
      <c r="AW114" s="13" t="s">
        <v>33</v>
      </c>
      <c r="AX114" s="13" t="s">
        <v>71</v>
      </c>
      <c r="AY114" s="202" t="s">
        <v>146</v>
      </c>
    </row>
    <row r="115" spans="1:65" s="14" customFormat="1" ht="11.25">
      <c r="B115" s="203"/>
      <c r="C115" s="204"/>
      <c r="D115" s="194" t="s">
        <v>159</v>
      </c>
      <c r="E115" s="205" t="s">
        <v>19</v>
      </c>
      <c r="F115" s="206" t="s">
        <v>782</v>
      </c>
      <c r="G115" s="204"/>
      <c r="H115" s="207">
        <v>54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159</v>
      </c>
      <c r="AU115" s="213" t="s">
        <v>155</v>
      </c>
      <c r="AV115" s="14" t="s">
        <v>155</v>
      </c>
      <c r="AW115" s="14" t="s">
        <v>33</v>
      </c>
      <c r="AX115" s="14" t="s">
        <v>71</v>
      </c>
      <c r="AY115" s="213" t="s">
        <v>146</v>
      </c>
    </row>
    <row r="116" spans="1:65" s="14" customFormat="1" ht="11.25">
      <c r="B116" s="203"/>
      <c r="C116" s="204"/>
      <c r="D116" s="194" t="s">
        <v>159</v>
      </c>
      <c r="E116" s="205" t="s">
        <v>19</v>
      </c>
      <c r="F116" s="206" t="s">
        <v>783</v>
      </c>
      <c r="G116" s="204"/>
      <c r="H116" s="207">
        <v>12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159</v>
      </c>
      <c r="AU116" s="213" t="s">
        <v>155</v>
      </c>
      <c r="AV116" s="14" t="s">
        <v>155</v>
      </c>
      <c r="AW116" s="14" t="s">
        <v>33</v>
      </c>
      <c r="AX116" s="14" t="s">
        <v>71</v>
      </c>
      <c r="AY116" s="213" t="s">
        <v>146</v>
      </c>
    </row>
    <row r="117" spans="1:65" s="15" customFormat="1" ht="11.25">
      <c r="B117" s="214"/>
      <c r="C117" s="215"/>
      <c r="D117" s="194" t="s">
        <v>159</v>
      </c>
      <c r="E117" s="216" t="s">
        <v>19</v>
      </c>
      <c r="F117" s="217" t="s">
        <v>784</v>
      </c>
      <c r="G117" s="215"/>
      <c r="H117" s="218">
        <v>66</v>
      </c>
      <c r="I117" s="219"/>
      <c r="J117" s="215"/>
      <c r="K117" s="215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159</v>
      </c>
      <c r="AU117" s="224" t="s">
        <v>155</v>
      </c>
      <c r="AV117" s="15" t="s">
        <v>154</v>
      </c>
      <c r="AW117" s="15" t="s">
        <v>33</v>
      </c>
      <c r="AX117" s="15" t="s">
        <v>79</v>
      </c>
      <c r="AY117" s="224" t="s">
        <v>146</v>
      </c>
    </row>
    <row r="118" spans="1:65" s="2" customFormat="1" ht="16.5" customHeight="1">
      <c r="A118" s="35"/>
      <c r="B118" s="36"/>
      <c r="C118" s="174" t="s">
        <v>209</v>
      </c>
      <c r="D118" s="174" t="s">
        <v>149</v>
      </c>
      <c r="E118" s="175" t="s">
        <v>785</v>
      </c>
      <c r="F118" s="176" t="s">
        <v>786</v>
      </c>
      <c r="G118" s="177" t="s">
        <v>305</v>
      </c>
      <c r="H118" s="178">
        <v>18</v>
      </c>
      <c r="I118" s="179"/>
      <c r="J118" s="180">
        <f>ROUND(I118*H118,2)</f>
        <v>0</v>
      </c>
      <c r="K118" s="176" t="s">
        <v>751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2.2399999999999998E-3</v>
      </c>
      <c r="R118" s="183">
        <f>Q118*H118</f>
        <v>4.0319999999999995E-2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254</v>
      </c>
      <c r="AT118" s="185" t="s">
        <v>149</v>
      </c>
      <c r="AU118" s="185" t="s">
        <v>155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155</v>
      </c>
      <c r="BK118" s="186">
        <f>ROUND(I118*H118,2)</f>
        <v>0</v>
      </c>
      <c r="BL118" s="18" t="s">
        <v>254</v>
      </c>
      <c r="BM118" s="185" t="s">
        <v>787</v>
      </c>
    </row>
    <row r="119" spans="1:65" s="2" customFormat="1" ht="11.25">
      <c r="A119" s="35"/>
      <c r="B119" s="36"/>
      <c r="C119" s="37"/>
      <c r="D119" s="187" t="s">
        <v>157</v>
      </c>
      <c r="E119" s="37"/>
      <c r="F119" s="188" t="s">
        <v>788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155</v>
      </c>
    </row>
    <row r="120" spans="1:65" s="13" customFormat="1" ht="11.25">
      <c r="B120" s="192"/>
      <c r="C120" s="193"/>
      <c r="D120" s="194" t="s">
        <v>159</v>
      </c>
      <c r="E120" s="195" t="s">
        <v>19</v>
      </c>
      <c r="F120" s="196" t="s">
        <v>767</v>
      </c>
      <c r="G120" s="193"/>
      <c r="H120" s="195" t="s">
        <v>19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159</v>
      </c>
      <c r="AU120" s="202" t="s">
        <v>155</v>
      </c>
      <c r="AV120" s="13" t="s">
        <v>79</v>
      </c>
      <c r="AW120" s="13" t="s">
        <v>33</v>
      </c>
      <c r="AX120" s="13" t="s">
        <v>71</v>
      </c>
      <c r="AY120" s="202" t="s">
        <v>146</v>
      </c>
    </row>
    <row r="121" spans="1:65" s="14" customFormat="1" ht="11.25">
      <c r="B121" s="203"/>
      <c r="C121" s="204"/>
      <c r="D121" s="194" t="s">
        <v>159</v>
      </c>
      <c r="E121" s="205" t="s">
        <v>19</v>
      </c>
      <c r="F121" s="206" t="s">
        <v>789</v>
      </c>
      <c r="G121" s="204"/>
      <c r="H121" s="207">
        <v>18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159</v>
      </c>
      <c r="AU121" s="213" t="s">
        <v>155</v>
      </c>
      <c r="AV121" s="14" t="s">
        <v>155</v>
      </c>
      <c r="AW121" s="14" t="s">
        <v>33</v>
      </c>
      <c r="AX121" s="14" t="s">
        <v>79</v>
      </c>
      <c r="AY121" s="213" t="s">
        <v>146</v>
      </c>
    </row>
    <row r="122" spans="1:65" s="2" customFormat="1" ht="16.5" customHeight="1">
      <c r="A122" s="35"/>
      <c r="B122" s="36"/>
      <c r="C122" s="174" t="s">
        <v>87</v>
      </c>
      <c r="D122" s="174" t="s">
        <v>149</v>
      </c>
      <c r="E122" s="175" t="s">
        <v>790</v>
      </c>
      <c r="F122" s="176" t="s">
        <v>791</v>
      </c>
      <c r="G122" s="177" t="s">
        <v>305</v>
      </c>
      <c r="H122" s="178">
        <v>22.8</v>
      </c>
      <c r="I122" s="179"/>
      <c r="J122" s="180">
        <f>ROUND(I122*H122,2)</f>
        <v>0</v>
      </c>
      <c r="K122" s="176" t="s">
        <v>751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4.7000000000000002E-3</v>
      </c>
      <c r="R122" s="183">
        <f>Q122*H122</f>
        <v>0.10716000000000001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254</v>
      </c>
      <c r="AT122" s="185" t="s">
        <v>149</v>
      </c>
      <c r="AU122" s="185" t="s">
        <v>155</v>
      </c>
      <c r="AY122" s="18" t="s">
        <v>146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155</v>
      </c>
      <c r="BK122" s="186">
        <f>ROUND(I122*H122,2)</f>
        <v>0</v>
      </c>
      <c r="BL122" s="18" t="s">
        <v>254</v>
      </c>
      <c r="BM122" s="185" t="s">
        <v>792</v>
      </c>
    </row>
    <row r="123" spans="1:65" s="2" customFormat="1" ht="11.25">
      <c r="A123" s="35"/>
      <c r="B123" s="36"/>
      <c r="C123" s="37"/>
      <c r="D123" s="187" t="s">
        <v>157</v>
      </c>
      <c r="E123" s="37"/>
      <c r="F123" s="188" t="s">
        <v>793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157</v>
      </c>
      <c r="AU123" s="18" t="s">
        <v>155</v>
      </c>
    </row>
    <row r="124" spans="1:65" s="13" customFormat="1" ht="11.25">
      <c r="B124" s="192"/>
      <c r="C124" s="193"/>
      <c r="D124" s="194" t="s">
        <v>159</v>
      </c>
      <c r="E124" s="195" t="s">
        <v>19</v>
      </c>
      <c r="F124" s="196" t="s">
        <v>794</v>
      </c>
      <c r="G124" s="193"/>
      <c r="H124" s="195" t="s">
        <v>19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159</v>
      </c>
      <c r="AU124" s="202" t="s">
        <v>155</v>
      </c>
      <c r="AV124" s="13" t="s">
        <v>79</v>
      </c>
      <c r="AW124" s="13" t="s">
        <v>33</v>
      </c>
      <c r="AX124" s="13" t="s">
        <v>71</v>
      </c>
      <c r="AY124" s="202" t="s">
        <v>146</v>
      </c>
    </row>
    <row r="125" spans="1:65" s="14" customFormat="1" ht="11.25">
      <c r="B125" s="203"/>
      <c r="C125" s="204"/>
      <c r="D125" s="194" t="s">
        <v>159</v>
      </c>
      <c r="E125" s="205" t="s">
        <v>19</v>
      </c>
      <c r="F125" s="206" t="s">
        <v>772</v>
      </c>
      <c r="G125" s="204"/>
      <c r="H125" s="207">
        <v>22.8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159</v>
      </c>
      <c r="AU125" s="213" t="s">
        <v>155</v>
      </c>
      <c r="AV125" s="14" t="s">
        <v>155</v>
      </c>
      <c r="AW125" s="14" t="s">
        <v>33</v>
      </c>
      <c r="AX125" s="14" t="s">
        <v>79</v>
      </c>
      <c r="AY125" s="213" t="s">
        <v>146</v>
      </c>
    </row>
    <row r="126" spans="1:65" s="2" customFormat="1" ht="16.5" customHeight="1">
      <c r="A126" s="35"/>
      <c r="B126" s="36"/>
      <c r="C126" s="174" t="s">
        <v>90</v>
      </c>
      <c r="D126" s="174" t="s">
        <v>149</v>
      </c>
      <c r="E126" s="175" t="s">
        <v>795</v>
      </c>
      <c r="F126" s="176" t="s">
        <v>796</v>
      </c>
      <c r="G126" s="177" t="s">
        <v>231</v>
      </c>
      <c r="H126" s="178">
        <v>9</v>
      </c>
      <c r="I126" s="179"/>
      <c r="J126" s="180">
        <f>ROUND(I126*H126,2)</f>
        <v>0</v>
      </c>
      <c r="K126" s="176" t="s">
        <v>751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254</v>
      </c>
      <c r="AT126" s="185" t="s">
        <v>149</v>
      </c>
      <c r="AU126" s="185" t="s">
        <v>155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155</v>
      </c>
      <c r="BK126" s="186">
        <f>ROUND(I126*H126,2)</f>
        <v>0</v>
      </c>
      <c r="BL126" s="18" t="s">
        <v>254</v>
      </c>
      <c r="BM126" s="185" t="s">
        <v>797</v>
      </c>
    </row>
    <row r="127" spans="1:65" s="2" customFormat="1" ht="11.25">
      <c r="A127" s="35"/>
      <c r="B127" s="36"/>
      <c r="C127" s="37"/>
      <c r="D127" s="187" t="s">
        <v>157</v>
      </c>
      <c r="E127" s="37"/>
      <c r="F127" s="188" t="s">
        <v>798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157</v>
      </c>
      <c r="AU127" s="18" t="s">
        <v>155</v>
      </c>
    </row>
    <row r="128" spans="1:65" s="13" customFormat="1" ht="11.25">
      <c r="B128" s="192"/>
      <c r="C128" s="193"/>
      <c r="D128" s="194" t="s">
        <v>159</v>
      </c>
      <c r="E128" s="195" t="s">
        <v>19</v>
      </c>
      <c r="F128" s="196" t="s">
        <v>767</v>
      </c>
      <c r="G128" s="193"/>
      <c r="H128" s="195" t="s">
        <v>19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159</v>
      </c>
      <c r="AU128" s="202" t="s">
        <v>155</v>
      </c>
      <c r="AV128" s="13" t="s">
        <v>79</v>
      </c>
      <c r="AW128" s="13" t="s">
        <v>33</v>
      </c>
      <c r="AX128" s="13" t="s">
        <v>71</v>
      </c>
      <c r="AY128" s="202" t="s">
        <v>146</v>
      </c>
    </row>
    <row r="129" spans="1:65" s="14" customFormat="1" ht="11.25">
      <c r="B129" s="203"/>
      <c r="C129" s="204"/>
      <c r="D129" s="194" t="s">
        <v>159</v>
      </c>
      <c r="E129" s="205" t="s">
        <v>19</v>
      </c>
      <c r="F129" s="206" t="s">
        <v>209</v>
      </c>
      <c r="G129" s="204"/>
      <c r="H129" s="207">
        <v>9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159</v>
      </c>
      <c r="AU129" s="213" t="s">
        <v>155</v>
      </c>
      <c r="AV129" s="14" t="s">
        <v>155</v>
      </c>
      <c r="AW129" s="14" t="s">
        <v>33</v>
      </c>
      <c r="AX129" s="14" t="s">
        <v>79</v>
      </c>
      <c r="AY129" s="213" t="s">
        <v>146</v>
      </c>
    </row>
    <row r="130" spans="1:65" s="2" customFormat="1" ht="16.5" customHeight="1">
      <c r="A130" s="35"/>
      <c r="B130" s="36"/>
      <c r="C130" s="174" t="s">
        <v>93</v>
      </c>
      <c r="D130" s="174" t="s">
        <v>149</v>
      </c>
      <c r="E130" s="175" t="s">
        <v>799</v>
      </c>
      <c r="F130" s="176" t="s">
        <v>800</v>
      </c>
      <c r="G130" s="177" t="s">
        <v>231</v>
      </c>
      <c r="H130" s="178">
        <v>20</v>
      </c>
      <c r="I130" s="179"/>
      <c r="J130" s="180">
        <f>ROUND(I130*H130,2)</f>
        <v>0</v>
      </c>
      <c r="K130" s="176" t="s">
        <v>751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254</v>
      </c>
      <c r="AT130" s="185" t="s">
        <v>149</v>
      </c>
      <c r="AU130" s="185" t="s">
        <v>155</v>
      </c>
      <c r="AY130" s="18" t="s">
        <v>146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155</v>
      </c>
      <c r="BK130" s="186">
        <f>ROUND(I130*H130,2)</f>
        <v>0</v>
      </c>
      <c r="BL130" s="18" t="s">
        <v>254</v>
      </c>
      <c r="BM130" s="185" t="s">
        <v>801</v>
      </c>
    </row>
    <row r="131" spans="1:65" s="2" customFormat="1" ht="11.25">
      <c r="A131" s="35"/>
      <c r="B131" s="36"/>
      <c r="C131" s="37"/>
      <c r="D131" s="187" t="s">
        <v>157</v>
      </c>
      <c r="E131" s="37"/>
      <c r="F131" s="188" t="s">
        <v>802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157</v>
      </c>
      <c r="AU131" s="18" t="s">
        <v>155</v>
      </c>
    </row>
    <row r="132" spans="1:65" s="13" customFormat="1" ht="11.25">
      <c r="B132" s="192"/>
      <c r="C132" s="193"/>
      <c r="D132" s="194" t="s">
        <v>159</v>
      </c>
      <c r="E132" s="195" t="s">
        <v>19</v>
      </c>
      <c r="F132" s="196" t="s">
        <v>767</v>
      </c>
      <c r="G132" s="193"/>
      <c r="H132" s="195" t="s">
        <v>19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159</v>
      </c>
      <c r="AU132" s="202" t="s">
        <v>155</v>
      </c>
      <c r="AV132" s="13" t="s">
        <v>79</v>
      </c>
      <c r="AW132" s="13" t="s">
        <v>33</v>
      </c>
      <c r="AX132" s="13" t="s">
        <v>71</v>
      </c>
      <c r="AY132" s="202" t="s">
        <v>146</v>
      </c>
    </row>
    <row r="133" spans="1:65" s="14" customFormat="1" ht="11.25">
      <c r="B133" s="203"/>
      <c r="C133" s="204"/>
      <c r="D133" s="194" t="s">
        <v>159</v>
      </c>
      <c r="E133" s="205" t="s">
        <v>19</v>
      </c>
      <c r="F133" s="206" t="s">
        <v>803</v>
      </c>
      <c r="G133" s="204"/>
      <c r="H133" s="207">
        <v>20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159</v>
      </c>
      <c r="AU133" s="213" t="s">
        <v>155</v>
      </c>
      <c r="AV133" s="14" t="s">
        <v>155</v>
      </c>
      <c r="AW133" s="14" t="s">
        <v>33</v>
      </c>
      <c r="AX133" s="14" t="s">
        <v>79</v>
      </c>
      <c r="AY133" s="213" t="s">
        <v>146</v>
      </c>
    </row>
    <row r="134" spans="1:65" s="2" customFormat="1" ht="16.5" customHeight="1">
      <c r="A134" s="35"/>
      <c r="B134" s="36"/>
      <c r="C134" s="174" t="s">
        <v>96</v>
      </c>
      <c r="D134" s="174" t="s">
        <v>149</v>
      </c>
      <c r="E134" s="175" t="s">
        <v>804</v>
      </c>
      <c r="F134" s="176" t="s">
        <v>805</v>
      </c>
      <c r="G134" s="177" t="s">
        <v>231</v>
      </c>
      <c r="H134" s="178">
        <v>12</v>
      </c>
      <c r="I134" s="179"/>
      <c r="J134" s="180">
        <f>ROUND(I134*H134,2)</f>
        <v>0</v>
      </c>
      <c r="K134" s="176" t="s">
        <v>751</v>
      </c>
      <c r="L134" s="40"/>
      <c r="M134" s="181" t="s">
        <v>19</v>
      </c>
      <c r="N134" s="182" t="s">
        <v>43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254</v>
      </c>
      <c r="AT134" s="185" t="s">
        <v>149</v>
      </c>
      <c r="AU134" s="185" t="s">
        <v>155</v>
      </c>
      <c r="AY134" s="18" t="s">
        <v>146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155</v>
      </c>
      <c r="BK134" s="186">
        <f>ROUND(I134*H134,2)</f>
        <v>0</v>
      </c>
      <c r="BL134" s="18" t="s">
        <v>254</v>
      </c>
      <c r="BM134" s="185" t="s">
        <v>806</v>
      </c>
    </row>
    <row r="135" spans="1:65" s="2" customFormat="1" ht="11.25">
      <c r="A135" s="35"/>
      <c r="B135" s="36"/>
      <c r="C135" s="37"/>
      <c r="D135" s="187" t="s">
        <v>157</v>
      </c>
      <c r="E135" s="37"/>
      <c r="F135" s="188" t="s">
        <v>807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157</v>
      </c>
      <c r="AU135" s="18" t="s">
        <v>155</v>
      </c>
    </row>
    <row r="136" spans="1:65" s="13" customFormat="1" ht="11.25">
      <c r="B136" s="192"/>
      <c r="C136" s="193"/>
      <c r="D136" s="194" t="s">
        <v>159</v>
      </c>
      <c r="E136" s="195" t="s">
        <v>19</v>
      </c>
      <c r="F136" s="196" t="s">
        <v>767</v>
      </c>
      <c r="G136" s="193"/>
      <c r="H136" s="195" t="s">
        <v>19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159</v>
      </c>
      <c r="AU136" s="202" t="s">
        <v>155</v>
      </c>
      <c r="AV136" s="13" t="s">
        <v>79</v>
      </c>
      <c r="AW136" s="13" t="s">
        <v>33</v>
      </c>
      <c r="AX136" s="13" t="s">
        <v>71</v>
      </c>
      <c r="AY136" s="202" t="s">
        <v>146</v>
      </c>
    </row>
    <row r="137" spans="1:65" s="14" customFormat="1" ht="11.25">
      <c r="B137" s="203"/>
      <c r="C137" s="204"/>
      <c r="D137" s="194" t="s">
        <v>159</v>
      </c>
      <c r="E137" s="205" t="s">
        <v>19</v>
      </c>
      <c r="F137" s="206" t="s">
        <v>808</v>
      </c>
      <c r="G137" s="204"/>
      <c r="H137" s="207">
        <v>12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159</v>
      </c>
      <c r="AU137" s="213" t="s">
        <v>155</v>
      </c>
      <c r="AV137" s="14" t="s">
        <v>155</v>
      </c>
      <c r="AW137" s="14" t="s">
        <v>33</v>
      </c>
      <c r="AX137" s="14" t="s">
        <v>79</v>
      </c>
      <c r="AY137" s="213" t="s">
        <v>146</v>
      </c>
    </row>
    <row r="138" spans="1:65" s="2" customFormat="1" ht="16.5" customHeight="1">
      <c r="A138" s="35"/>
      <c r="B138" s="36"/>
      <c r="C138" s="174" t="s">
        <v>99</v>
      </c>
      <c r="D138" s="174" t="s">
        <v>149</v>
      </c>
      <c r="E138" s="175" t="s">
        <v>809</v>
      </c>
      <c r="F138" s="176" t="s">
        <v>810</v>
      </c>
      <c r="G138" s="177" t="s">
        <v>231</v>
      </c>
      <c r="H138" s="178">
        <v>36</v>
      </c>
      <c r="I138" s="179"/>
      <c r="J138" s="180">
        <f>ROUND(I138*H138,2)</f>
        <v>0</v>
      </c>
      <c r="K138" s="176" t="s">
        <v>751</v>
      </c>
      <c r="L138" s="40"/>
      <c r="M138" s="181" t="s">
        <v>19</v>
      </c>
      <c r="N138" s="182" t="s">
        <v>43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3.0999999999999999E-3</v>
      </c>
      <c r="T138" s="184">
        <f>S138*H138</f>
        <v>0.11159999999999999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254</v>
      </c>
      <c r="AT138" s="185" t="s">
        <v>149</v>
      </c>
      <c r="AU138" s="185" t="s">
        <v>155</v>
      </c>
      <c r="AY138" s="18" t="s">
        <v>146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155</v>
      </c>
      <c r="BK138" s="186">
        <f>ROUND(I138*H138,2)</f>
        <v>0</v>
      </c>
      <c r="BL138" s="18" t="s">
        <v>254</v>
      </c>
      <c r="BM138" s="185" t="s">
        <v>811</v>
      </c>
    </row>
    <row r="139" spans="1:65" s="2" customFormat="1" ht="11.25">
      <c r="A139" s="35"/>
      <c r="B139" s="36"/>
      <c r="C139" s="37"/>
      <c r="D139" s="187" t="s">
        <v>157</v>
      </c>
      <c r="E139" s="37"/>
      <c r="F139" s="188" t="s">
        <v>812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157</v>
      </c>
      <c r="AU139" s="18" t="s">
        <v>155</v>
      </c>
    </row>
    <row r="140" spans="1:65" s="13" customFormat="1" ht="11.25">
      <c r="B140" s="192"/>
      <c r="C140" s="193"/>
      <c r="D140" s="194" t="s">
        <v>159</v>
      </c>
      <c r="E140" s="195" t="s">
        <v>19</v>
      </c>
      <c r="F140" s="196" t="s">
        <v>767</v>
      </c>
      <c r="G140" s="193"/>
      <c r="H140" s="195" t="s">
        <v>19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159</v>
      </c>
      <c r="AU140" s="202" t="s">
        <v>155</v>
      </c>
      <c r="AV140" s="13" t="s">
        <v>79</v>
      </c>
      <c r="AW140" s="13" t="s">
        <v>33</v>
      </c>
      <c r="AX140" s="13" t="s">
        <v>71</v>
      </c>
      <c r="AY140" s="202" t="s">
        <v>146</v>
      </c>
    </row>
    <row r="141" spans="1:65" s="14" customFormat="1" ht="11.25">
      <c r="B141" s="203"/>
      <c r="C141" s="204"/>
      <c r="D141" s="194" t="s">
        <v>159</v>
      </c>
      <c r="E141" s="205" t="s">
        <v>19</v>
      </c>
      <c r="F141" s="206" t="s">
        <v>813</v>
      </c>
      <c r="G141" s="204"/>
      <c r="H141" s="207">
        <v>36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159</v>
      </c>
      <c r="AU141" s="213" t="s">
        <v>155</v>
      </c>
      <c r="AV141" s="14" t="s">
        <v>155</v>
      </c>
      <c r="AW141" s="14" t="s">
        <v>33</v>
      </c>
      <c r="AX141" s="14" t="s">
        <v>71</v>
      </c>
      <c r="AY141" s="213" t="s">
        <v>146</v>
      </c>
    </row>
    <row r="142" spans="1:65" s="15" customFormat="1" ht="11.25">
      <c r="B142" s="214"/>
      <c r="C142" s="215"/>
      <c r="D142" s="194" t="s">
        <v>159</v>
      </c>
      <c r="E142" s="216" t="s">
        <v>19</v>
      </c>
      <c r="F142" s="217" t="s">
        <v>164</v>
      </c>
      <c r="G142" s="215"/>
      <c r="H142" s="218">
        <v>36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159</v>
      </c>
      <c r="AU142" s="224" t="s">
        <v>155</v>
      </c>
      <c r="AV142" s="15" t="s">
        <v>154</v>
      </c>
      <c r="AW142" s="15" t="s">
        <v>33</v>
      </c>
      <c r="AX142" s="15" t="s">
        <v>79</v>
      </c>
      <c r="AY142" s="224" t="s">
        <v>146</v>
      </c>
    </row>
    <row r="143" spans="1:65" s="2" customFormat="1" ht="16.5" customHeight="1">
      <c r="A143" s="35"/>
      <c r="B143" s="36"/>
      <c r="C143" s="174" t="s">
        <v>8</v>
      </c>
      <c r="D143" s="174" t="s">
        <v>149</v>
      </c>
      <c r="E143" s="175" t="s">
        <v>814</v>
      </c>
      <c r="F143" s="176" t="s">
        <v>815</v>
      </c>
      <c r="G143" s="177" t="s">
        <v>305</v>
      </c>
      <c r="H143" s="178">
        <v>120</v>
      </c>
      <c r="I143" s="179"/>
      <c r="J143" s="180">
        <f>ROUND(I143*H143,2)</f>
        <v>0</v>
      </c>
      <c r="K143" s="176" t="s">
        <v>751</v>
      </c>
      <c r="L143" s="40"/>
      <c r="M143" s="181" t="s">
        <v>19</v>
      </c>
      <c r="N143" s="182" t="s">
        <v>43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254</v>
      </c>
      <c r="AT143" s="185" t="s">
        <v>149</v>
      </c>
      <c r="AU143" s="185" t="s">
        <v>155</v>
      </c>
      <c r="AY143" s="18" t="s">
        <v>146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155</v>
      </c>
      <c r="BK143" s="186">
        <f>ROUND(I143*H143,2)</f>
        <v>0</v>
      </c>
      <c r="BL143" s="18" t="s">
        <v>254</v>
      </c>
      <c r="BM143" s="185" t="s">
        <v>816</v>
      </c>
    </row>
    <row r="144" spans="1:65" s="2" customFormat="1" ht="11.25">
      <c r="A144" s="35"/>
      <c r="B144" s="36"/>
      <c r="C144" s="37"/>
      <c r="D144" s="187" t="s">
        <v>157</v>
      </c>
      <c r="E144" s="37"/>
      <c r="F144" s="188" t="s">
        <v>817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157</v>
      </c>
      <c r="AU144" s="18" t="s">
        <v>155</v>
      </c>
    </row>
    <row r="145" spans="1:65" s="13" customFormat="1" ht="11.25">
      <c r="B145" s="192"/>
      <c r="C145" s="193"/>
      <c r="D145" s="194" t="s">
        <v>159</v>
      </c>
      <c r="E145" s="195" t="s">
        <v>19</v>
      </c>
      <c r="F145" s="196" t="s">
        <v>767</v>
      </c>
      <c r="G145" s="193"/>
      <c r="H145" s="195" t="s">
        <v>19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159</v>
      </c>
      <c r="AU145" s="202" t="s">
        <v>155</v>
      </c>
      <c r="AV145" s="13" t="s">
        <v>79</v>
      </c>
      <c r="AW145" s="13" t="s">
        <v>33</v>
      </c>
      <c r="AX145" s="13" t="s">
        <v>71</v>
      </c>
      <c r="AY145" s="202" t="s">
        <v>146</v>
      </c>
    </row>
    <row r="146" spans="1:65" s="14" customFormat="1" ht="11.25">
      <c r="B146" s="203"/>
      <c r="C146" s="204"/>
      <c r="D146" s="194" t="s">
        <v>159</v>
      </c>
      <c r="E146" s="205" t="s">
        <v>19</v>
      </c>
      <c r="F146" s="206" t="s">
        <v>818</v>
      </c>
      <c r="G146" s="204"/>
      <c r="H146" s="207">
        <v>120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159</v>
      </c>
      <c r="AU146" s="213" t="s">
        <v>155</v>
      </c>
      <c r="AV146" s="14" t="s">
        <v>155</v>
      </c>
      <c r="AW146" s="14" t="s">
        <v>33</v>
      </c>
      <c r="AX146" s="14" t="s">
        <v>79</v>
      </c>
      <c r="AY146" s="213" t="s">
        <v>146</v>
      </c>
    </row>
    <row r="147" spans="1:65" s="2" customFormat="1" ht="16.5" customHeight="1">
      <c r="A147" s="35"/>
      <c r="B147" s="36"/>
      <c r="C147" s="174" t="s">
        <v>254</v>
      </c>
      <c r="D147" s="174" t="s">
        <v>149</v>
      </c>
      <c r="E147" s="175" t="s">
        <v>819</v>
      </c>
      <c r="F147" s="176" t="s">
        <v>820</v>
      </c>
      <c r="G147" s="177" t="s">
        <v>305</v>
      </c>
      <c r="H147" s="178">
        <v>20</v>
      </c>
      <c r="I147" s="179"/>
      <c r="J147" s="180">
        <f>ROUND(I147*H147,2)</f>
        <v>0</v>
      </c>
      <c r="K147" s="176" t="s">
        <v>411</v>
      </c>
      <c r="L147" s="40"/>
      <c r="M147" s="181" t="s">
        <v>19</v>
      </c>
      <c r="N147" s="182" t="s">
        <v>43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254</v>
      </c>
      <c r="AT147" s="185" t="s">
        <v>149</v>
      </c>
      <c r="AU147" s="185" t="s">
        <v>155</v>
      </c>
      <c r="AY147" s="18" t="s">
        <v>146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155</v>
      </c>
      <c r="BK147" s="186">
        <f>ROUND(I147*H147,2)</f>
        <v>0</v>
      </c>
      <c r="BL147" s="18" t="s">
        <v>254</v>
      </c>
      <c r="BM147" s="185" t="s">
        <v>821</v>
      </c>
    </row>
    <row r="148" spans="1:65" s="13" customFormat="1" ht="11.25">
      <c r="B148" s="192"/>
      <c r="C148" s="193"/>
      <c r="D148" s="194" t="s">
        <v>159</v>
      </c>
      <c r="E148" s="195" t="s">
        <v>19</v>
      </c>
      <c r="F148" s="196" t="s">
        <v>767</v>
      </c>
      <c r="G148" s="193"/>
      <c r="H148" s="195" t="s">
        <v>19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159</v>
      </c>
      <c r="AU148" s="202" t="s">
        <v>155</v>
      </c>
      <c r="AV148" s="13" t="s">
        <v>79</v>
      </c>
      <c r="AW148" s="13" t="s">
        <v>33</v>
      </c>
      <c r="AX148" s="13" t="s">
        <v>71</v>
      </c>
      <c r="AY148" s="202" t="s">
        <v>146</v>
      </c>
    </row>
    <row r="149" spans="1:65" s="14" customFormat="1" ht="11.25">
      <c r="B149" s="203"/>
      <c r="C149" s="204"/>
      <c r="D149" s="194" t="s">
        <v>159</v>
      </c>
      <c r="E149" s="205" t="s">
        <v>19</v>
      </c>
      <c r="F149" s="206" t="s">
        <v>104</v>
      </c>
      <c r="G149" s="204"/>
      <c r="H149" s="207">
        <v>20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159</v>
      </c>
      <c r="AU149" s="213" t="s">
        <v>155</v>
      </c>
      <c r="AV149" s="14" t="s">
        <v>155</v>
      </c>
      <c r="AW149" s="14" t="s">
        <v>33</v>
      </c>
      <c r="AX149" s="14" t="s">
        <v>79</v>
      </c>
      <c r="AY149" s="213" t="s">
        <v>146</v>
      </c>
    </row>
    <row r="150" spans="1:65" s="2" customFormat="1" ht="24.2" customHeight="1">
      <c r="A150" s="35"/>
      <c r="B150" s="36"/>
      <c r="C150" s="174" t="s">
        <v>260</v>
      </c>
      <c r="D150" s="174" t="s">
        <v>149</v>
      </c>
      <c r="E150" s="175" t="s">
        <v>822</v>
      </c>
      <c r="F150" s="176" t="s">
        <v>823</v>
      </c>
      <c r="G150" s="177" t="s">
        <v>333</v>
      </c>
      <c r="H150" s="178">
        <v>0.191</v>
      </c>
      <c r="I150" s="179"/>
      <c r="J150" s="180">
        <f>ROUND(I150*H150,2)</f>
        <v>0</v>
      </c>
      <c r="K150" s="176" t="s">
        <v>751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254</v>
      </c>
      <c r="AT150" s="185" t="s">
        <v>149</v>
      </c>
      <c r="AU150" s="185" t="s">
        <v>155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155</v>
      </c>
      <c r="BK150" s="186">
        <f>ROUND(I150*H150,2)</f>
        <v>0</v>
      </c>
      <c r="BL150" s="18" t="s">
        <v>254</v>
      </c>
      <c r="BM150" s="185" t="s">
        <v>824</v>
      </c>
    </row>
    <row r="151" spans="1:65" s="2" customFormat="1" ht="11.25">
      <c r="A151" s="35"/>
      <c r="B151" s="36"/>
      <c r="C151" s="37"/>
      <c r="D151" s="187" t="s">
        <v>157</v>
      </c>
      <c r="E151" s="37"/>
      <c r="F151" s="188" t="s">
        <v>825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157</v>
      </c>
      <c r="AU151" s="18" t="s">
        <v>155</v>
      </c>
    </row>
    <row r="152" spans="1:65" s="2" customFormat="1" ht="24.2" customHeight="1">
      <c r="A152" s="35"/>
      <c r="B152" s="36"/>
      <c r="C152" s="174" t="s">
        <v>266</v>
      </c>
      <c r="D152" s="174" t="s">
        <v>149</v>
      </c>
      <c r="E152" s="175" t="s">
        <v>826</v>
      </c>
      <c r="F152" s="176" t="s">
        <v>827</v>
      </c>
      <c r="G152" s="177" t="s">
        <v>333</v>
      </c>
      <c r="H152" s="178">
        <v>0.191</v>
      </c>
      <c r="I152" s="179"/>
      <c r="J152" s="180">
        <f>ROUND(I152*H152,2)</f>
        <v>0</v>
      </c>
      <c r="K152" s="176" t="s">
        <v>751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254</v>
      </c>
      <c r="AT152" s="185" t="s">
        <v>149</v>
      </c>
      <c r="AU152" s="185" t="s">
        <v>155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155</v>
      </c>
      <c r="BK152" s="186">
        <f>ROUND(I152*H152,2)</f>
        <v>0</v>
      </c>
      <c r="BL152" s="18" t="s">
        <v>254</v>
      </c>
      <c r="BM152" s="185" t="s">
        <v>828</v>
      </c>
    </row>
    <row r="153" spans="1:65" s="2" customFormat="1" ht="11.25">
      <c r="A153" s="35"/>
      <c r="B153" s="36"/>
      <c r="C153" s="37"/>
      <c r="D153" s="187" t="s">
        <v>157</v>
      </c>
      <c r="E153" s="37"/>
      <c r="F153" s="188" t="s">
        <v>829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157</v>
      </c>
      <c r="AU153" s="18" t="s">
        <v>155</v>
      </c>
    </row>
    <row r="154" spans="1:65" s="2" customFormat="1" ht="24.2" customHeight="1">
      <c r="A154" s="35"/>
      <c r="B154" s="36"/>
      <c r="C154" s="174" t="s">
        <v>273</v>
      </c>
      <c r="D154" s="174" t="s">
        <v>149</v>
      </c>
      <c r="E154" s="175" t="s">
        <v>830</v>
      </c>
      <c r="F154" s="176" t="s">
        <v>831</v>
      </c>
      <c r="G154" s="177" t="s">
        <v>333</v>
      </c>
      <c r="H154" s="178">
        <v>0.191</v>
      </c>
      <c r="I154" s="179"/>
      <c r="J154" s="180">
        <f>ROUND(I154*H154,2)</f>
        <v>0</v>
      </c>
      <c r="K154" s="176" t="s">
        <v>751</v>
      </c>
      <c r="L154" s="40"/>
      <c r="M154" s="181" t="s">
        <v>19</v>
      </c>
      <c r="N154" s="182" t="s">
        <v>43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254</v>
      </c>
      <c r="AT154" s="185" t="s">
        <v>149</v>
      </c>
      <c r="AU154" s="185" t="s">
        <v>155</v>
      </c>
      <c r="AY154" s="18" t="s">
        <v>146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155</v>
      </c>
      <c r="BK154" s="186">
        <f>ROUND(I154*H154,2)</f>
        <v>0</v>
      </c>
      <c r="BL154" s="18" t="s">
        <v>254</v>
      </c>
      <c r="BM154" s="185" t="s">
        <v>832</v>
      </c>
    </row>
    <row r="155" spans="1:65" s="2" customFormat="1" ht="11.25">
      <c r="A155" s="35"/>
      <c r="B155" s="36"/>
      <c r="C155" s="37"/>
      <c r="D155" s="187" t="s">
        <v>157</v>
      </c>
      <c r="E155" s="37"/>
      <c r="F155" s="188" t="s">
        <v>833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157</v>
      </c>
      <c r="AU155" s="18" t="s">
        <v>155</v>
      </c>
    </row>
    <row r="156" spans="1:65" s="2" customFormat="1" ht="33" customHeight="1">
      <c r="A156" s="35"/>
      <c r="B156" s="36"/>
      <c r="C156" s="174" t="s">
        <v>104</v>
      </c>
      <c r="D156" s="174" t="s">
        <v>149</v>
      </c>
      <c r="E156" s="175" t="s">
        <v>834</v>
      </c>
      <c r="F156" s="176" t="s">
        <v>835</v>
      </c>
      <c r="G156" s="177" t="s">
        <v>333</v>
      </c>
      <c r="H156" s="178">
        <v>3.82</v>
      </c>
      <c r="I156" s="179"/>
      <c r="J156" s="180">
        <f>ROUND(I156*H156,2)</f>
        <v>0</v>
      </c>
      <c r="K156" s="176" t="s">
        <v>751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254</v>
      </c>
      <c r="AT156" s="185" t="s">
        <v>149</v>
      </c>
      <c r="AU156" s="185" t="s">
        <v>155</v>
      </c>
      <c r="AY156" s="18" t="s">
        <v>146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155</v>
      </c>
      <c r="BK156" s="186">
        <f>ROUND(I156*H156,2)</f>
        <v>0</v>
      </c>
      <c r="BL156" s="18" t="s">
        <v>254</v>
      </c>
      <c r="BM156" s="185" t="s">
        <v>836</v>
      </c>
    </row>
    <row r="157" spans="1:65" s="2" customFormat="1" ht="11.25">
      <c r="A157" s="35"/>
      <c r="B157" s="36"/>
      <c r="C157" s="37"/>
      <c r="D157" s="187" t="s">
        <v>157</v>
      </c>
      <c r="E157" s="37"/>
      <c r="F157" s="188" t="s">
        <v>837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157</v>
      </c>
      <c r="AU157" s="18" t="s">
        <v>155</v>
      </c>
    </row>
    <row r="158" spans="1:65" s="14" customFormat="1" ht="11.25">
      <c r="B158" s="203"/>
      <c r="C158" s="204"/>
      <c r="D158" s="194" t="s">
        <v>159</v>
      </c>
      <c r="E158" s="204"/>
      <c r="F158" s="206" t="s">
        <v>838</v>
      </c>
      <c r="G158" s="204"/>
      <c r="H158" s="207">
        <v>3.82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159</v>
      </c>
      <c r="AU158" s="213" t="s">
        <v>155</v>
      </c>
      <c r="AV158" s="14" t="s">
        <v>155</v>
      </c>
      <c r="AW158" s="14" t="s">
        <v>4</v>
      </c>
      <c r="AX158" s="14" t="s">
        <v>79</v>
      </c>
      <c r="AY158" s="213" t="s">
        <v>146</v>
      </c>
    </row>
    <row r="159" spans="1:65" s="12" customFormat="1" ht="22.9" customHeight="1">
      <c r="B159" s="158"/>
      <c r="C159" s="159"/>
      <c r="D159" s="160" t="s">
        <v>70</v>
      </c>
      <c r="E159" s="172" t="s">
        <v>839</v>
      </c>
      <c r="F159" s="172" t="s">
        <v>840</v>
      </c>
      <c r="G159" s="159"/>
      <c r="H159" s="159"/>
      <c r="I159" s="162"/>
      <c r="J159" s="173">
        <f>BK159</f>
        <v>0</v>
      </c>
      <c r="K159" s="159"/>
      <c r="L159" s="164"/>
      <c r="M159" s="165"/>
      <c r="N159" s="166"/>
      <c r="O159" s="166"/>
      <c r="P159" s="167">
        <f>SUM(P160:P222)</f>
        <v>0</v>
      </c>
      <c r="Q159" s="166"/>
      <c r="R159" s="167">
        <f>SUM(R160:R222)</f>
        <v>0.268065</v>
      </c>
      <c r="S159" s="166"/>
      <c r="T159" s="168">
        <f>SUM(T160:T222)</f>
        <v>0.1278</v>
      </c>
      <c r="AR159" s="169" t="s">
        <v>155</v>
      </c>
      <c r="AT159" s="170" t="s">
        <v>70</v>
      </c>
      <c r="AU159" s="170" t="s">
        <v>79</v>
      </c>
      <c r="AY159" s="169" t="s">
        <v>146</v>
      </c>
      <c r="BK159" s="171">
        <f>SUM(BK160:BK222)</f>
        <v>0</v>
      </c>
    </row>
    <row r="160" spans="1:65" s="2" customFormat="1" ht="16.5" customHeight="1">
      <c r="A160" s="35"/>
      <c r="B160" s="36"/>
      <c r="C160" s="174" t="s">
        <v>7</v>
      </c>
      <c r="D160" s="174" t="s">
        <v>149</v>
      </c>
      <c r="E160" s="175" t="s">
        <v>841</v>
      </c>
      <c r="F160" s="176" t="s">
        <v>842</v>
      </c>
      <c r="G160" s="177" t="s">
        <v>305</v>
      </c>
      <c r="H160" s="178">
        <v>60</v>
      </c>
      <c r="I160" s="179"/>
      <c r="J160" s="180">
        <f>ROUND(I160*H160,2)</f>
        <v>0</v>
      </c>
      <c r="K160" s="176" t="s">
        <v>751</v>
      </c>
      <c r="L160" s="40"/>
      <c r="M160" s="181" t="s">
        <v>19</v>
      </c>
      <c r="N160" s="182" t="s">
        <v>43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2.1299999999999999E-3</v>
      </c>
      <c r="T160" s="184">
        <f>S160*H160</f>
        <v>0.1278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254</v>
      </c>
      <c r="AT160" s="185" t="s">
        <v>149</v>
      </c>
      <c r="AU160" s="185" t="s">
        <v>155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155</v>
      </c>
      <c r="BK160" s="186">
        <f>ROUND(I160*H160,2)</f>
        <v>0</v>
      </c>
      <c r="BL160" s="18" t="s">
        <v>254</v>
      </c>
      <c r="BM160" s="185" t="s">
        <v>843</v>
      </c>
    </row>
    <row r="161" spans="1:65" s="2" customFormat="1" ht="11.25">
      <c r="A161" s="35"/>
      <c r="B161" s="36"/>
      <c r="C161" s="37"/>
      <c r="D161" s="187" t="s">
        <v>157</v>
      </c>
      <c r="E161" s="37"/>
      <c r="F161" s="188" t="s">
        <v>844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157</v>
      </c>
      <c r="AU161" s="18" t="s">
        <v>155</v>
      </c>
    </row>
    <row r="162" spans="1:65" s="13" customFormat="1" ht="11.25">
      <c r="B162" s="192"/>
      <c r="C162" s="193"/>
      <c r="D162" s="194" t="s">
        <v>159</v>
      </c>
      <c r="E162" s="195" t="s">
        <v>19</v>
      </c>
      <c r="F162" s="196" t="s">
        <v>845</v>
      </c>
      <c r="G162" s="193"/>
      <c r="H162" s="195" t="s">
        <v>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159</v>
      </c>
      <c r="AU162" s="202" t="s">
        <v>155</v>
      </c>
      <c r="AV162" s="13" t="s">
        <v>79</v>
      </c>
      <c r="AW162" s="13" t="s">
        <v>33</v>
      </c>
      <c r="AX162" s="13" t="s">
        <v>71</v>
      </c>
      <c r="AY162" s="202" t="s">
        <v>146</v>
      </c>
    </row>
    <row r="163" spans="1:65" s="14" customFormat="1" ht="11.25">
      <c r="B163" s="203"/>
      <c r="C163" s="204"/>
      <c r="D163" s="194" t="s">
        <v>159</v>
      </c>
      <c r="E163" s="205" t="s">
        <v>19</v>
      </c>
      <c r="F163" s="206" t="s">
        <v>509</v>
      </c>
      <c r="G163" s="204"/>
      <c r="H163" s="207">
        <v>60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159</v>
      </c>
      <c r="AU163" s="213" t="s">
        <v>155</v>
      </c>
      <c r="AV163" s="14" t="s">
        <v>155</v>
      </c>
      <c r="AW163" s="14" t="s">
        <v>33</v>
      </c>
      <c r="AX163" s="14" t="s">
        <v>79</v>
      </c>
      <c r="AY163" s="213" t="s">
        <v>146</v>
      </c>
    </row>
    <row r="164" spans="1:65" s="2" customFormat="1" ht="16.5" customHeight="1">
      <c r="A164" s="35"/>
      <c r="B164" s="36"/>
      <c r="C164" s="174" t="s">
        <v>288</v>
      </c>
      <c r="D164" s="174" t="s">
        <v>149</v>
      </c>
      <c r="E164" s="175" t="s">
        <v>846</v>
      </c>
      <c r="F164" s="176" t="s">
        <v>847</v>
      </c>
      <c r="G164" s="177" t="s">
        <v>305</v>
      </c>
      <c r="H164" s="178">
        <v>96</v>
      </c>
      <c r="I164" s="179"/>
      <c r="J164" s="180">
        <f>ROUND(I164*H164,2)</f>
        <v>0</v>
      </c>
      <c r="K164" s="176" t="s">
        <v>751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3.4000000000000002E-4</v>
      </c>
      <c r="R164" s="183">
        <f>Q164*H164</f>
        <v>3.2640000000000002E-2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254</v>
      </c>
      <c r="AT164" s="185" t="s">
        <v>149</v>
      </c>
      <c r="AU164" s="185" t="s">
        <v>155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155</v>
      </c>
      <c r="BK164" s="186">
        <f>ROUND(I164*H164,2)</f>
        <v>0</v>
      </c>
      <c r="BL164" s="18" t="s">
        <v>254</v>
      </c>
      <c r="BM164" s="185" t="s">
        <v>848</v>
      </c>
    </row>
    <row r="165" spans="1:65" s="2" customFormat="1" ht="11.25">
      <c r="A165" s="35"/>
      <c r="B165" s="36"/>
      <c r="C165" s="37"/>
      <c r="D165" s="187" t="s">
        <v>157</v>
      </c>
      <c r="E165" s="37"/>
      <c r="F165" s="188" t="s">
        <v>849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157</v>
      </c>
      <c r="AU165" s="18" t="s">
        <v>155</v>
      </c>
    </row>
    <row r="166" spans="1:65" s="13" customFormat="1" ht="11.25">
      <c r="B166" s="192"/>
      <c r="C166" s="193"/>
      <c r="D166" s="194" t="s">
        <v>159</v>
      </c>
      <c r="E166" s="195" t="s">
        <v>19</v>
      </c>
      <c r="F166" s="196" t="s">
        <v>850</v>
      </c>
      <c r="G166" s="193"/>
      <c r="H166" s="195" t="s">
        <v>19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159</v>
      </c>
      <c r="AU166" s="202" t="s">
        <v>155</v>
      </c>
      <c r="AV166" s="13" t="s">
        <v>79</v>
      </c>
      <c r="AW166" s="13" t="s">
        <v>33</v>
      </c>
      <c r="AX166" s="13" t="s">
        <v>71</v>
      </c>
      <c r="AY166" s="202" t="s">
        <v>146</v>
      </c>
    </row>
    <row r="167" spans="1:65" s="14" customFormat="1" ht="11.25">
      <c r="B167" s="203"/>
      <c r="C167" s="204"/>
      <c r="D167" s="194" t="s">
        <v>159</v>
      </c>
      <c r="E167" s="205" t="s">
        <v>19</v>
      </c>
      <c r="F167" s="206" t="s">
        <v>851</v>
      </c>
      <c r="G167" s="204"/>
      <c r="H167" s="207">
        <v>96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159</v>
      </c>
      <c r="AU167" s="213" t="s">
        <v>155</v>
      </c>
      <c r="AV167" s="14" t="s">
        <v>155</v>
      </c>
      <c r="AW167" s="14" t="s">
        <v>33</v>
      </c>
      <c r="AX167" s="14" t="s">
        <v>79</v>
      </c>
      <c r="AY167" s="213" t="s">
        <v>146</v>
      </c>
    </row>
    <row r="168" spans="1:65" s="2" customFormat="1" ht="16.5" customHeight="1">
      <c r="A168" s="35"/>
      <c r="B168" s="36"/>
      <c r="C168" s="225" t="s">
        <v>295</v>
      </c>
      <c r="D168" s="225" t="s">
        <v>261</v>
      </c>
      <c r="E168" s="226" t="s">
        <v>852</v>
      </c>
      <c r="F168" s="227" t="s">
        <v>853</v>
      </c>
      <c r="G168" s="228" t="s">
        <v>305</v>
      </c>
      <c r="H168" s="229">
        <v>96</v>
      </c>
      <c r="I168" s="230"/>
      <c r="J168" s="231">
        <f>ROUND(I168*H168,2)</f>
        <v>0</v>
      </c>
      <c r="K168" s="227" t="s">
        <v>751</v>
      </c>
      <c r="L168" s="232"/>
      <c r="M168" s="233" t="s">
        <v>19</v>
      </c>
      <c r="N168" s="234" t="s">
        <v>43</v>
      </c>
      <c r="O168" s="65"/>
      <c r="P168" s="183">
        <f>O168*H168</f>
        <v>0</v>
      </c>
      <c r="Q168" s="183">
        <v>3.6000000000000002E-4</v>
      </c>
      <c r="R168" s="183">
        <f>Q168*H168</f>
        <v>3.456E-2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354</v>
      </c>
      <c r="AT168" s="185" t="s">
        <v>261</v>
      </c>
      <c r="AU168" s="185" t="s">
        <v>155</v>
      </c>
      <c r="AY168" s="18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155</v>
      </c>
      <c r="BK168" s="186">
        <f>ROUND(I168*H168,2)</f>
        <v>0</v>
      </c>
      <c r="BL168" s="18" t="s">
        <v>254</v>
      </c>
      <c r="BM168" s="185" t="s">
        <v>854</v>
      </c>
    </row>
    <row r="169" spans="1:65" s="2" customFormat="1" ht="16.5" customHeight="1">
      <c r="A169" s="35"/>
      <c r="B169" s="36"/>
      <c r="C169" s="174" t="s">
        <v>302</v>
      </c>
      <c r="D169" s="174" t="s">
        <v>149</v>
      </c>
      <c r="E169" s="175" t="s">
        <v>855</v>
      </c>
      <c r="F169" s="176" t="s">
        <v>856</v>
      </c>
      <c r="G169" s="177" t="s">
        <v>305</v>
      </c>
      <c r="H169" s="178">
        <v>135</v>
      </c>
      <c r="I169" s="179"/>
      <c r="J169" s="180">
        <f>ROUND(I169*H169,2)</f>
        <v>0</v>
      </c>
      <c r="K169" s="176" t="s">
        <v>751</v>
      </c>
      <c r="L169" s="40"/>
      <c r="M169" s="181" t="s">
        <v>19</v>
      </c>
      <c r="N169" s="182" t="s">
        <v>43</v>
      </c>
      <c r="O169" s="65"/>
      <c r="P169" s="183">
        <f>O169*H169</f>
        <v>0</v>
      </c>
      <c r="Q169" s="183">
        <v>4.2999999999999999E-4</v>
      </c>
      <c r="R169" s="183">
        <f>Q169*H169</f>
        <v>5.8049999999999997E-2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254</v>
      </c>
      <c r="AT169" s="185" t="s">
        <v>149</v>
      </c>
      <c r="AU169" s="185" t="s">
        <v>155</v>
      </c>
      <c r="AY169" s="18" t="s">
        <v>146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155</v>
      </c>
      <c r="BK169" s="186">
        <f>ROUND(I169*H169,2)</f>
        <v>0</v>
      </c>
      <c r="BL169" s="18" t="s">
        <v>254</v>
      </c>
      <c r="BM169" s="185" t="s">
        <v>857</v>
      </c>
    </row>
    <row r="170" spans="1:65" s="2" customFormat="1" ht="11.25">
      <c r="A170" s="35"/>
      <c r="B170" s="36"/>
      <c r="C170" s="37"/>
      <c r="D170" s="187" t="s">
        <v>157</v>
      </c>
      <c r="E170" s="37"/>
      <c r="F170" s="188" t="s">
        <v>858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157</v>
      </c>
      <c r="AU170" s="18" t="s">
        <v>155</v>
      </c>
    </row>
    <row r="171" spans="1:65" s="13" customFormat="1" ht="11.25">
      <c r="B171" s="192"/>
      <c r="C171" s="193"/>
      <c r="D171" s="194" t="s">
        <v>159</v>
      </c>
      <c r="E171" s="195" t="s">
        <v>19</v>
      </c>
      <c r="F171" s="196" t="s">
        <v>850</v>
      </c>
      <c r="G171" s="193"/>
      <c r="H171" s="195" t="s">
        <v>19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159</v>
      </c>
      <c r="AU171" s="202" t="s">
        <v>155</v>
      </c>
      <c r="AV171" s="13" t="s">
        <v>79</v>
      </c>
      <c r="AW171" s="13" t="s">
        <v>33</v>
      </c>
      <c r="AX171" s="13" t="s">
        <v>71</v>
      </c>
      <c r="AY171" s="202" t="s">
        <v>146</v>
      </c>
    </row>
    <row r="172" spans="1:65" s="14" customFormat="1" ht="11.25">
      <c r="B172" s="203"/>
      <c r="C172" s="204"/>
      <c r="D172" s="194" t="s">
        <v>159</v>
      </c>
      <c r="E172" s="205" t="s">
        <v>19</v>
      </c>
      <c r="F172" s="206" t="s">
        <v>859</v>
      </c>
      <c r="G172" s="204"/>
      <c r="H172" s="207">
        <v>135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159</v>
      </c>
      <c r="AU172" s="213" t="s">
        <v>155</v>
      </c>
      <c r="AV172" s="14" t="s">
        <v>155</v>
      </c>
      <c r="AW172" s="14" t="s">
        <v>33</v>
      </c>
      <c r="AX172" s="14" t="s">
        <v>79</v>
      </c>
      <c r="AY172" s="213" t="s">
        <v>146</v>
      </c>
    </row>
    <row r="173" spans="1:65" s="2" customFormat="1" ht="16.5" customHeight="1">
      <c r="A173" s="35"/>
      <c r="B173" s="36"/>
      <c r="C173" s="225" t="s">
        <v>310</v>
      </c>
      <c r="D173" s="225" t="s">
        <v>261</v>
      </c>
      <c r="E173" s="226" t="s">
        <v>860</v>
      </c>
      <c r="F173" s="227" t="s">
        <v>861</v>
      </c>
      <c r="G173" s="228" t="s">
        <v>305</v>
      </c>
      <c r="H173" s="229">
        <v>135</v>
      </c>
      <c r="I173" s="230"/>
      <c r="J173" s="231">
        <f>ROUND(I173*H173,2)</f>
        <v>0</v>
      </c>
      <c r="K173" s="227" t="s">
        <v>751</v>
      </c>
      <c r="L173" s="232"/>
      <c r="M173" s="233" t="s">
        <v>19</v>
      </c>
      <c r="N173" s="234" t="s">
        <v>43</v>
      </c>
      <c r="O173" s="65"/>
      <c r="P173" s="183">
        <f>O173*H173</f>
        <v>0</v>
      </c>
      <c r="Q173" s="183">
        <v>5.5999999999999995E-4</v>
      </c>
      <c r="R173" s="183">
        <f>Q173*H173</f>
        <v>7.5599999999999987E-2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354</v>
      </c>
      <c r="AT173" s="185" t="s">
        <v>261</v>
      </c>
      <c r="AU173" s="185" t="s">
        <v>155</v>
      </c>
      <c r="AY173" s="18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155</v>
      </c>
      <c r="BK173" s="186">
        <f>ROUND(I173*H173,2)</f>
        <v>0</v>
      </c>
      <c r="BL173" s="18" t="s">
        <v>254</v>
      </c>
      <c r="BM173" s="185" t="s">
        <v>862</v>
      </c>
    </row>
    <row r="174" spans="1:65" s="2" customFormat="1" ht="24.2" customHeight="1">
      <c r="A174" s="35"/>
      <c r="B174" s="36"/>
      <c r="C174" s="174" t="s">
        <v>316</v>
      </c>
      <c r="D174" s="174" t="s">
        <v>149</v>
      </c>
      <c r="E174" s="175" t="s">
        <v>863</v>
      </c>
      <c r="F174" s="176" t="s">
        <v>864</v>
      </c>
      <c r="G174" s="177" t="s">
        <v>865</v>
      </c>
      <c r="H174" s="178">
        <v>15</v>
      </c>
      <c r="I174" s="179"/>
      <c r="J174" s="180">
        <f>ROUND(I174*H174,2)</f>
        <v>0</v>
      </c>
      <c r="K174" s="176" t="s">
        <v>751</v>
      </c>
      <c r="L174" s="40"/>
      <c r="M174" s="181" t="s">
        <v>19</v>
      </c>
      <c r="N174" s="182" t="s">
        <v>43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254</v>
      </c>
      <c r="AT174" s="185" t="s">
        <v>149</v>
      </c>
      <c r="AU174" s="185" t="s">
        <v>155</v>
      </c>
      <c r="AY174" s="18" t="s">
        <v>146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155</v>
      </c>
      <c r="BK174" s="186">
        <f>ROUND(I174*H174,2)</f>
        <v>0</v>
      </c>
      <c r="BL174" s="18" t="s">
        <v>254</v>
      </c>
      <c r="BM174" s="185" t="s">
        <v>866</v>
      </c>
    </row>
    <row r="175" spans="1:65" s="2" customFormat="1" ht="11.25">
      <c r="A175" s="35"/>
      <c r="B175" s="36"/>
      <c r="C175" s="37"/>
      <c r="D175" s="187" t="s">
        <v>157</v>
      </c>
      <c r="E175" s="37"/>
      <c r="F175" s="188" t="s">
        <v>867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157</v>
      </c>
      <c r="AU175" s="18" t="s">
        <v>155</v>
      </c>
    </row>
    <row r="176" spans="1:65" s="13" customFormat="1" ht="11.25">
      <c r="B176" s="192"/>
      <c r="C176" s="193"/>
      <c r="D176" s="194" t="s">
        <v>159</v>
      </c>
      <c r="E176" s="195" t="s">
        <v>19</v>
      </c>
      <c r="F176" s="196" t="s">
        <v>850</v>
      </c>
      <c r="G176" s="193"/>
      <c r="H176" s="195" t="s">
        <v>19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159</v>
      </c>
      <c r="AU176" s="202" t="s">
        <v>155</v>
      </c>
      <c r="AV176" s="13" t="s">
        <v>79</v>
      </c>
      <c r="AW176" s="13" t="s">
        <v>33</v>
      </c>
      <c r="AX176" s="13" t="s">
        <v>71</v>
      </c>
      <c r="AY176" s="202" t="s">
        <v>146</v>
      </c>
    </row>
    <row r="177" spans="1:65" s="14" customFormat="1" ht="11.25">
      <c r="B177" s="203"/>
      <c r="C177" s="204"/>
      <c r="D177" s="194" t="s">
        <v>159</v>
      </c>
      <c r="E177" s="205" t="s">
        <v>19</v>
      </c>
      <c r="F177" s="206" t="s">
        <v>8</v>
      </c>
      <c r="G177" s="204"/>
      <c r="H177" s="207">
        <v>15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159</v>
      </c>
      <c r="AU177" s="213" t="s">
        <v>155</v>
      </c>
      <c r="AV177" s="14" t="s">
        <v>155</v>
      </c>
      <c r="AW177" s="14" t="s">
        <v>33</v>
      </c>
      <c r="AX177" s="14" t="s">
        <v>79</v>
      </c>
      <c r="AY177" s="213" t="s">
        <v>146</v>
      </c>
    </row>
    <row r="178" spans="1:65" s="2" customFormat="1" ht="24.2" customHeight="1">
      <c r="A178" s="35"/>
      <c r="B178" s="36"/>
      <c r="C178" s="174" t="s">
        <v>322</v>
      </c>
      <c r="D178" s="174" t="s">
        <v>149</v>
      </c>
      <c r="E178" s="175" t="s">
        <v>868</v>
      </c>
      <c r="F178" s="176" t="s">
        <v>869</v>
      </c>
      <c r="G178" s="177" t="s">
        <v>305</v>
      </c>
      <c r="H178" s="178">
        <v>48</v>
      </c>
      <c r="I178" s="179"/>
      <c r="J178" s="180">
        <f>ROUND(I178*H178,2)</f>
        <v>0</v>
      </c>
      <c r="K178" s="176" t="s">
        <v>751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5.0000000000000002E-5</v>
      </c>
      <c r="R178" s="183">
        <f>Q178*H178</f>
        <v>2.4000000000000002E-3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254</v>
      </c>
      <c r="AT178" s="185" t="s">
        <v>149</v>
      </c>
      <c r="AU178" s="185" t="s">
        <v>155</v>
      </c>
      <c r="AY178" s="18" t="s">
        <v>146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155</v>
      </c>
      <c r="BK178" s="186">
        <f>ROUND(I178*H178,2)</f>
        <v>0</v>
      </c>
      <c r="BL178" s="18" t="s">
        <v>254</v>
      </c>
      <c r="BM178" s="185" t="s">
        <v>870</v>
      </c>
    </row>
    <row r="179" spans="1:65" s="2" customFormat="1" ht="11.25">
      <c r="A179" s="35"/>
      <c r="B179" s="36"/>
      <c r="C179" s="37"/>
      <c r="D179" s="187" t="s">
        <v>157</v>
      </c>
      <c r="E179" s="37"/>
      <c r="F179" s="188" t="s">
        <v>871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157</v>
      </c>
      <c r="AU179" s="18" t="s">
        <v>155</v>
      </c>
    </row>
    <row r="180" spans="1:65" s="13" customFormat="1" ht="11.25">
      <c r="B180" s="192"/>
      <c r="C180" s="193"/>
      <c r="D180" s="194" t="s">
        <v>159</v>
      </c>
      <c r="E180" s="195" t="s">
        <v>19</v>
      </c>
      <c r="F180" s="196" t="s">
        <v>850</v>
      </c>
      <c r="G180" s="193"/>
      <c r="H180" s="195" t="s">
        <v>19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159</v>
      </c>
      <c r="AU180" s="202" t="s">
        <v>155</v>
      </c>
      <c r="AV180" s="13" t="s">
        <v>79</v>
      </c>
      <c r="AW180" s="13" t="s">
        <v>33</v>
      </c>
      <c r="AX180" s="13" t="s">
        <v>71</v>
      </c>
      <c r="AY180" s="202" t="s">
        <v>146</v>
      </c>
    </row>
    <row r="181" spans="1:65" s="14" customFormat="1" ht="11.25">
      <c r="B181" s="203"/>
      <c r="C181" s="204"/>
      <c r="D181" s="194" t="s">
        <v>159</v>
      </c>
      <c r="E181" s="205" t="s">
        <v>19</v>
      </c>
      <c r="F181" s="206" t="s">
        <v>872</v>
      </c>
      <c r="G181" s="204"/>
      <c r="H181" s="207">
        <v>48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159</v>
      </c>
      <c r="AU181" s="213" t="s">
        <v>155</v>
      </c>
      <c r="AV181" s="14" t="s">
        <v>155</v>
      </c>
      <c r="AW181" s="14" t="s">
        <v>33</v>
      </c>
      <c r="AX181" s="14" t="s">
        <v>79</v>
      </c>
      <c r="AY181" s="213" t="s">
        <v>146</v>
      </c>
    </row>
    <row r="182" spans="1:65" s="2" customFormat="1" ht="33" customHeight="1">
      <c r="A182" s="35"/>
      <c r="B182" s="36"/>
      <c r="C182" s="174" t="s">
        <v>330</v>
      </c>
      <c r="D182" s="174" t="s">
        <v>149</v>
      </c>
      <c r="E182" s="175" t="s">
        <v>873</v>
      </c>
      <c r="F182" s="176" t="s">
        <v>874</v>
      </c>
      <c r="G182" s="177" t="s">
        <v>305</v>
      </c>
      <c r="H182" s="178">
        <v>67.5</v>
      </c>
      <c r="I182" s="179"/>
      <c r="J182" s="180">
        <f>ROUND(I182*H182,2)</f>
        <v>0</v>
      </c>
      <c r="K182" s="176" t="s">
        <v>751</v>
      </c>
      <c r="L182" s="40"/>
      <c r="M182" s="181" t="s">
        <v>19</v>
      </c>
      <c r="N182" s="182" t="s">
        <v>43</v>
      </c>
      <c r="O182" s="65"/>
      <c r="P182" s="183">
        <f>O182*H182</f>
        <v>0</v>
      </c>
      <c r="Q182" s="183">
        <v>6.9999999999999994E-5</v>
      </c>
      <c r="R182" s="183">
        <f>Q182*H182</f>
        <v>4.7249999999999992E-3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254</v>
      </c>
      <c r="AT182" s="185" t="s">
        <v>149</v>
      </c>
      <c r="AU182" s="185" t="s">
        <v>155</v>
      </c>
      <c r="AY182" s="18" t="s">
        <v>146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155</v>
      </c>
      <c r="BK182" s="186">
        <f>ROUND(I182*H182,2)</f>
        <v>0</v>
      </c>
      <c r="BL182" s="18" t="s">
        <v>254</v>
      </c>
      <c r="BM182" s="185" t="s">
        <v>875</v>
      </c>
    </row>
    <row r="183" spans="1:65" s="2" customFormat="1" ht="11.25">
      <c r="A183" s="35"/>
      <c r="B183" s="36"/>
      <c r="C183" s="37"/>
      <c r="D183" s="187" t="s">
        <v>157</v>
      </c>
      <c r="E183" s="37"/>
      <c r="F183" s="188" t="s">
        <v>876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157</v>
      </c>
      <c r="AU183" s="18" t="s">
        <v>155</v>
      </c>
    </row>
    <row r="184" spans="1:65" s="13" customFormat="1" ht="11.25">
      <c r="B184" s="192"/>
      <c r="C184" s="193"/>
      <c r="D184" s="194" t="s">
        <v>159</v>
      </c>
      <c r="E184" s="195" t="s">
        <v>19</v>
      </c>
      <c r="F184" s="196" t="s">
        <v>850</v>
      </c>
      <c r="G184" s="193"/>
      <c r="H184" s="195" t="s">
        <v>19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159</v>
      </c>
      <c r="AU184" s="202" t="s">
        <v>155</v>
      </c>
      <c r="AV184" s="13" t="s">
        <v>79</v>
      </c>
      <c r="AW184" s="13" t="s">
        <v>33</v>
      </c>
      <c r="AX184" s="13" t="s">
        <v>71</v>
      </c>
      <c r="AY184" s="202" t="s">
        <v>146</v>
      </c>
    </row>
    <row r="185" spans="1:65" s="14" customFormat="1" ht="11.25">
      <c r="B185" s="203"/>
      <c r="C185" s="204"/>
      <c r="D185" s="194" t="s">
        <v>159</v>
      </c>
      <c r="E185" s="205" t="s">
        <v>19</v>
      </c>
      <c r="F185" s="206" t="s">
        <v>877</v>
      </c>
      <c r="G185" s="204"/>
      <c r="H185" s="207">
        <v>67.5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159</v>
      </c>
      <c r="AU185" s="213" t="s">
        <v>155</v>
      </c>
      <c r="AV185" s="14" t="s">
        <v>155</v>
      </c>
      <c r="AW185" s="14" t="s">
        <v>33</v>
      </c>
      <c r="AX185" s="14" t="s">
        <v>79</v>
      </c>
      <c r="AY185" s="213" t="s">
        <v>146</v>
      </c>
    </row>
    <row r="186" spans="1:65" s="2" customFormat="1" ht="33" customHeight="1">
      <c r="A186" s="35"/>
      <c r="B186" s="36"/>
      <c r="C186" s="174" t="s">
        <v>336</v>
      </c>
      <c r="D186" s="174" t="s">
        <v>149</v>
      </c>
      <c r="E186" s="175" t="s">
        <v>878</v>
      </c>
      <c r="F186" s="176" t="s">
        <v>879</v>
      </c>
      <c r="G186" s="177" t="s">
        <v>305</v>
      </c>
      <c r="H186" s="178">
        <v>48</v>
      </c>
      <c r="I186" s="179"/>
      <c r="J186" s="180">
        <f>ROUND(I186*H186,2)</f>
        <v>0</v>
      </c>
      <c r="K186" s="176" t="s">
        <v>751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2.0000000000000001E-4</v>
      </c>
      <c r="R186" s="183">
        <f>Q186*H186</f>
        <v>9.6000000000000009E-3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254</v>
      </c>
      <c r="AT186" s="185" t="s">
        <v>149</v>
      </c>
      <c r="AU186" s="185" t="s">
        <v>155</v>
      </c>
      <c r="AY186" s="18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155</v>
      </c>
      <c r="BK186" s="186">
        <f>ROUND(I186*H186,2)</f>
        <v>0</v>
      </c>
      <c r="BL186" s="18" t="s">
        <v>254</v>
      </c>
      <c r="BM186" s="185" t="s">
        <v>880</v>
      </c>
    </row>
    <row r="187" spans="1:65" s="2" customFormat="1" ht="11.25">
      <c r="A187" s="35"/>
      <c r="B187" s="36"/>
      <c r="C187" s="37"/>
      <c r="D187" s="187" t="s">
        <v>157</v>
      </c>
      <c r="E187" s="37"/>
      <c r="F187" s="188" t="s">
        <v>881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157</v>
      </c>
      <c r="AU187" s="18" t="s">
        <v>155</v>
      </c>
    </row>
    <row r="188" spans="1:65" s="13" customFormat="1" ht="11.25">
      <c r="B188" s="192"/>
      <c r="C188" s="193"/>
      <c r="D188" s="194" t="s">
        <v>159</v>
      </c>
      <c r="E188" s="195" t="s">
        <v>19</v>
      </c>
      <c r="F188" s="196" t="s">
        <v>850</v>
      </c>
      <c r="G188" s="193"/>
      <c r="H188" s="195" t="s">
        <v>19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159</v>
      </c>
      <c r="AU188" s="202" t="s">
        <v>155</v>
      </c>
      <c r="AV188" s="13" t="s">
        <v>79</v>
      </c>
      <c r="AW188" s="13" t="s">
        <v>33</v>
      </c>
      <c r="AX188" s="13" t="s">
        <v>71</v>
      </c>
      <c r="AY188" s="202" t="s">
        <v>146</v>
      </c>
    </row>
    <row r="189" spans="1:65" s="14" customFormat="1" ht="11.25">
      <c r="B189" s="203"/>
      <c r="C189" s="204"/>
      <c r="D189" s="194" t="s">
        <v>159</v>
      </c>
      <c r="E189" s="205" t="s">
        <v>19</v>
      </c>
      <c r="F189" s="206" t="s">
        <v>872</v>
      </c>
      <c r="G189" s="204"/>
      <c r="H189" s="207">
        <v>48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159</v>
      </c>
      <c r="AU189" s="213" t="s">
        <v>155</v>
      </c>
      <c r="AV189" s="14" t="s">
        <v>155</v>
      </c>
      <c r="AW189" s="14" t="s">
        <v>33</v>
      </c>
      <c r="AX189" s="14" t="s">
        <v>79</v>
      </c>
      <c r="AY189" s="213" t="s">
        <v>146</v>
      </c>
    </row>
    <row r="190" spans="1:65" s="2" customFormat="1" ht="33" customHeight="1">
      <c r="A190" s="35"/>
      <c r="B190" s="36"/>
      <c r="C190" s="174" t="s">
        <v>341</v>
      </c>
      <c r="D190" s="174" t="s">
        <v>149</v>
      </c>
      <c r="E190" s="175" t="s">
        <v>882</v>
      </c>
      <c r="F190" s="176" t="s">
        <v>883</v>
      </c>
      <c r="G190" s="177" t="s">
        <v>305</v>
      </c>
      <c r="H190" s="178">
        <v>67.5</v>
      </c>
      <c r="I190" s="179"/>
      <c r="J190" s="180">
        <f>ROUND(I190*H190,2)</f>
        <v>0</v>
      </c>
      <c r="K190" s="176" t="s">
        <v>751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2.4000000000000001E-4</v>
      </c>
      <c r="R190" s="183">
        <f>Q190*H190</f>
        <v>1.6199999999999999E-2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254</v>
      </c>
      <c r="AT190" s="185" t="s">
        <v>149</v>
      </c>
      <c r="AU190" s="185" t="s">
        <v>155</v>
      </c>
      <c r="AY190" s="18" t="s">
        <v>146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155</v>
      </c>
      <c r="BK190" s="186">
        <f>ROUND(I190*H190,2)</f>
        <v>0</v>
      </c>
      <c r="BL190" s="18" t="s">
        <v>254</v>
      </c>
      <c r="BM190" s="185" t="s">
        <v>884</v>
      </c>
    </row>
    <row r="191" spans="1:65" s="2" customFormat="1" ht="11.25">
      <c r="A191" s="35"/>
      <c r="B191" s="36"/>
      <c r="C191" s="37"/>
      <c r="D191" s="187" t="s">
        <v>157</v>
      </c>
      <c r="E191" s="37"/>
      <c r="F191" s="188" t="s">
        <v>885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157</v>
      </c>
      <c r="AU191" s="18" t="s">
        <v>155</v>
      </c>
    </row>
    <row r="192" spans="1:65" s="13" customFormat="1" ht="11.25">
      <c r="B192" s="192"/>
      <c r="C192" s="193"/>
      <c r="D192" s="194" t="s">
        <v>159</v>
      </c>
      <c r="E192" s="195" t="s">
        <v>19</v>
      </c>
      <c r="F192" s="196" t="s">
        <v>850</v>
      </c>
      <c r="G192" s="193"/>
      <c r="H192" s="195" t="s">
        <v>19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159</v>
      </c>
      <c r="AU192" s="202" t="s">
        <v>155</v>
      </c>
      <c r="AV192" s="13" t="s">
        <v>79</v>
      </c>
      <c r="AW192" s="13" t="s">
        <v>33</v>
      </c>
      <c r="AX192" s="13" t="s">
        <v>71</v>
      </c>
      <c r="AY192" s="202" t="s">
        <v>146</v>
      </c>
    </row>
    <row r="193" spans="1:65" s="14" customFormat="1" ht="11.25">
      <c r="B193" s="203"/>
      <c r="C193" s="204"/>
      <c r="D193" s="194" t="s">
        <v>159</v>
      </c>
      <c r="E193" s="205" t="s">
        <v>19</v>
      </c>
      <c r="F193" s="206" t="s">
        <v>877</v>
      </c>
      <c r="G193" s="204"/>
      <c r="H193" s="207">
        <v>67.5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159</v>
      </c>
      <c r="AU193" s="213" t="s">
        <v>155</v>
      </c>
      <c r="AV193" s="14" t="s">
        <v>155</v>
      </c>
      <c r="AW193" s="14" t="s">
        <v>33</v>
      </c>
      <c r="AX193" s="14" t="s">
        <v>79</v>
      </c>
      <c r="AY193" s="213" t="s">
        <v>146</v>
      </c>
    </row>
    <row r="194" spans="1:65" s="2" customFormat="1" ht="16.5" customHeight="1">
      <c r="A194" s="35"/>
      <c r="B194" s="36"/>
      <c r="C194" s="174" t="s">
        <v>347</v>
      </c>
      <c r="D194" s="174" t="s">
        <v>149</v>
      </c>
      <c r="E194" s="175" t="s">
        <v>886</v>
      </c>
      <c r="F194" s="176" t="s">
        <v>887</v>
      </c>
      <c r="G194" s="177" t="s">
        <v>231</v>
      </c>
      <c r="H194" s="178">
        <v>52</v>
      </c>
      <c r="I194" s="179"/>
      <c r="J194" s="180">
        <f>ROUND(I194*H194,2)</f>
        <v>0</v>
      </c>
      <c r="K194" s="176" t="s">
        <v>751</v>
      </c>
      <c r="L194" s="40"/>
      <c r="M194" s="181" t="s">
        <v>19</v>
      </c>
      <c r="N194" s="182" t="s">
        <v>43</v>
      </c>
      <c r="O194" s="65"/>
      <c r="P194" s="183">
        <f>O194*H194</f>
        <v>0</v>
      </c>
      <c r="Q194" s="183">
        <v>1.2999999999999999E-4</v>
      </c>
      <c r="R194" s="183">
        <f>Q194*H194</f>
        <v>6.7599999999999995E-3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254</v>
      </c>
      <c r="AT194" s="185" t="s">
        <v>149</v>
      </c>
      <c r="AU194" s="185" t="s">
        <v>155</v>
      </c>
      <c r="AY194" s="18" t="s">
        <v>146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155</v>
      </c>
      <c r="BK194" s="186">
        <f>ROUND(I194*H194,2)</f>
        <v>0</v>
      </c>
      <c r="BL194" s="18" t="s">
        <v>254</v>
      </c>
      <c r="BM194" s="185" t="s">
        <v>888</v>
      </c>
    </row>
    <row r="195" spans="1:65" s="2" customFormat="1" ht="11.25">
      <c r="A195" s="35"/>
      <c r="B195" s="36"/>
      <c r="C195" s="37"/>
      <c r="D195" s="187" t="s">
        <v>157</v>
      </c>
      <c r="E195" s="37"/>
      <c r="F195" s="188" t="s">
        <v>889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157</v>
      </c>
      <c r="AU195" s="18" t="s">
        <v>155</v>
      </c>
    </row>
    <row r="196" spans="1:65" s="13" customFormat="1" ht="11.25">
      <c r="B196" s="192"/>
      <c r="C196" s="193"/>
      <c r="D196" s="194" t="s">
        <v>159</v>
      </c>
      <c r="E196" s="195" t="s">
        <v>19</v>
      </c>
      <c r="F196" s="196" t="s">
        <v>850</v>
      </c>
      <c r="G196" s="193"/>
      <c r="H196" s="195" t="s">
        <v>19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159</v>
      </c>
      <c r="AU196" s="202" t="s">
        <v>155</v>
      </c>
      <c r="AV196" s="13" t="s">
        <v>79</v>
      </c>
      <c r="AW196" s="13" t="s">
        <v>33</v>
      </c>
      <c r="AX196" s="13" t="s">
        <v>71</v>
      </c>
      <c r="AY196" s="202" t="s">
        <v>146</v>
      </c>
    </row>
    <row r="197" spans="1:65" s="14" customFormat="1" ht="11.25">
      <c r="B197" s="203"/>
      <c r="C197" s="204"/>
      <c r="D197" s="194" t="s">
        <v>159</v>
      </c>
      <c r="E197" s="205" t="s">
        <v>19</v>
      </c>
      <c r="F197" s="206" t="s">
        <v>808</v>
      </c>
      <c r="G197" s="204"/>
      <c r="H197" s="207">
        <v>12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159</v>
      </c>
      <c r="AU197" s="213" t="s">
        <v>155</v>
      </c>
      <c r="AV197" s="14" t="s">
        <v>155</v>
      </c>
      <c r="AW197" s="14" t="s">
        <v>33</v>
      </c>
      <c r="AX197" s="14" t="s">
        <v>71</v>
      </c>
      <c r="AY197" s="213" t="s">
        <v>146</v>
      </c>
    </row>
    <row r="198" spans="1:65" s="14" customFormat="1" ht="11.25">
      <c r="B198" s="203"/>
      <c r="C198" s="204"/>
      <c r="D198" s="194" t="s">
        <v>159</v>
      </c>
      <c r="E198" s="205" t="s">
        <v>19</v>
      </c>
      <c r="F198" s="206" t="s">
        <v>154</v>
      </c>
      <c r="G198" s="204"/>
      <c r="H198" s="207">
        <v>4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159</v>
      </c>
      <c r="AU198" s="213" t="s">
        <v>155</v>
      </c>
      <c r="AV198" s="14" t="s">
        <v>155</v>
      </c>
      <c r="AW198" s="14" t="s">
        <v>33</v>
      </c>
      <c r="AX198" s="14" t="s">
        <v>71</v>
      </c>
      <c r="AY198" s="213" t="s">
        <v>146</v>
      </c>
    </row>
    <row r="199" spans="1:65" s="14" customFormat="1" ht="11.25">
      <c r="B199" s="203"/>
      <c r="C199" s="204"/>
      <c r="D199" s="194" t="s">
        <v>159</v>
      </c>
      <c r="E199" s="205" t="s">
        <v>19</v>
      </c>
      <c r="F199" s="206" t="s">
        <v>163</v>
      </c>
      <c r="G199" s="204"/>
      <c r="H199" s="207">
        <v>18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159</v>
      </c>
      <c r="AU199" s="213" t="s">
        <v>155</v>
      </c>
      <c r="AV199" s="14" t="s">
        <v>155</v>
      </c>
      <c r="AW199" s="14" t="s">
        <v>33</v>
      </c>
      <c r="AX199" s="14" t="s">
        <v>71</v>
      </c>
      <c r="AY199" s="213" t="s">
        <v>146</v>
      </c>
    </row>
    <row r="200" spans="1:65" s="14" customFormat="1" ht="11.25">
      <c r="B200" s="203"/>
      <c r="C200" s="204"/>
      <c r="D200" s="194" t="s">
        <v>159</v>
      </c>
      <c r="E200" s="205" t="s">
        <v>19</v>
      </c>
      <c r="F200" s="206" t="s">
        <v>163</v>
      </c>
      <c r="G200" s="204"/>
      <c r="H200" s="207">
        <v>18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159</v>
      </c>
      <c r="AU200" s="213" t="s">
        <v>155</v>
      </c>
      <c r="AV200" s="14" t="s">
        <v>155</v>
      </c>
      <c r="AW200" s="14" t="s">
        <v>33</v>
      </c>
      <c r="AX200" s="14" t="s">
        <v>71</v>
      </c>
      <c r="AY200" s="213" t="s">
        <v>146</v>
      </c>
    </row>
    <row r="201" spans="1:65" s="15" customFormat="1" ht="11.25">
      <c r="B201" s="214"/>
      <c r="C201" s="215"/>
      <c r="D201" s="194" t="s">
        <v>159</v>
      </c>
      <c r="E201" s="216" t="s">
        <v>19</v>
      </c>
      <c r="F201" s="217" t="s">
        <v>164</v>
      </c>
      <c r="G201" s="215"/>
      <c r="H201" s="218">
        <v>52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159</v>
      </c>
      <c r="AU201" s="224" t="s">
        <v>155</v>
      </c>
      <c r="AV201" s="15" t="s">
        <v>154</v>
      </c>
      <c r="AW201" s="15" t="s">
        <v>33</v>
      </c>
      <c r="AX201" s="15" t="s">
        <v>79</v>
      </c>
      <c r="AY201" s="224" t="s">
        <v>146</v>
      </c>
    </row>
    <row r="202" spans="1:65" s="2" customFormat="1" ht="16.5" customHeight="1">
      <c r="A202" s="35"/>
      <c r="B202" s="36"/>
      <c r="C202" s="174" t="s">
        <v>354</v>
      </c>
      <c r="D202" s="174" t="s">
        <v>149</v>
      </c>
      <c r="E202" s="175" t="s">
        <v>890</v>
      </c>
      <c r="F202" s="176" t="s">
        <v>891</v>
      </c>
      <c r="G202" s="177" t="s">
        <v>892</v>
      </c>
      <c r="H202" s="178">
        <v>9</v>
      </c>
      <c r="I202" s="179"/>
      <c r="J202" s="180">
        <f>ROUND(I202*H202,2)</f>
        <v>0</v>
      </c>
      <c r="K202" s="176" t="s">
        <v>751</v>
      </c>
      <c r="L202" s="40"/>
      <c r="M202" s="181" t="s">
        <v>19</v>
      </c>
      <c r="N202" s="182" t="s">
        <v>43</v>
      </c>
      <c r="O202" s="65"/>
      <c r="P202" s="183">
        <f>O202*H202</f>
        <v>0</v>
      </c>
      <c r="Q202" s="183">
        <v>2.5000000000000001E-4</v>
      </c>
      <c r="R202" s="183">
        <f>Q202*H202</f>
        <v>2.2500000000000003E-3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254</v>
      </c>
      <c r="AT202" s="185" t="s">
        <v>149</v>
      </c>
      <c r="AU202" s="185" t="s">
        <v>155</v>
      </c>
      <c r="AY202" s="18" t="s">
        <v>146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155</v>
      </c>
      <c r="BK202" s="186">
        <f>ROUND(I202*H202,2)</f>
        <v>0</v>
      </c>
      <c r="BL202" s="18" t="s">
        <v>254</v>
      </c>
      <c r="BM202" s="185" t="s">
        <v>893</v>
      </c>
    </row>
    <row r="203" spans="1:65" s="2" customFormat="1" ht="11.25">
      <c r="A203" s="35"/>
      <c r="B203" s="36"/>
      <c r="C203" s="37"/>
      <c r="D203" s="187" t="s">
        <v>157</v>
      </c>
      <c r="E203" s="37"/>
      <c r="F203" s="188" t="s">
        <v>894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157</v>
      </c>
      <c r="AU203" s="18" t="s">
        <v>155</v>
      </c>
    </row>
    <row r="204" spans="1:65" s="13" customFormat="1" ht="11.25">
      <c r="B204" s="192"/>
      <c r="C204" s="193"/>
      <c r="D204" s="194" t="s">
        <v>159</v>
      </c>
      <c r="E204" s="195" t="s">
        <v>19</v>
      </c>
      <c r="F204" s="196" t="s">
        <v>850</v>
      </c>
      <c r="G204" s="193"/>
      <c r="H204" s="195" t="s">
        <v>19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159</v>
      </c>
      <c r="AU204" s="202" t="s">
        <v>155</v>
      </c>
      <c r="AV204" s="13" t="s">
        <v>79</v>
      </c>
      <c r="AW204" s="13" t="s">
        <v>33</v>
      </c>
      <c r="AX204" s="13" t="s">
        <v>71</v>
      </c>
      <c r="AY204" s="202" t="s">
        <v>146</v>
      </c>
    </row>
    <row r="205" spans="1:65" s="14" customFormat="1" ht="11.25">
      <c r="B205" s="203"/>
      <c r="C205" s="204"/>
      <c r="D205" s="194" t="s">
        <v>159</v>
      </c>
      <c r="E205" s="205" t="s">
        <v>19</v>
      </c>
      <c r="F205" s="206" t="s">
        <v>209</v>
      </c>
      <c r="G205" s="204"/>
      <c r="H205" s="207">
        <v>9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159</v>
      </c>
      <c r="AU205" s="213" t="s">
        <v>155</v>
      </c>
      <c r="AV205" s="14" t="s">
        <v>155</v>
      </c>
      <c r="AW205" s="14" t="s">
        <v>33</v>
      </c>
      <c r="AX205" s="14" t="s">
        <v>79</v>
      </c>
      <c r="AY205" s="213" t="s">
        <v>146</v>
      </c>
    </row>
    <row r="206" spans="1:65" s="2" customFormat="1" ht="16.5" customHeight="1">
      <c r="A206" s="35"/>
      <c r="B206" s="36"/>
      <c r="C206" s="174" t="s">
        <v>359</v>
      </c>
      <c r="D206" s="174" t="s">
        <v>149</v>
      </c>
      <c r="E206" s="175" t="s">
        <v>895</v>
      </c>
      <c r="F206" s="176" t="s">
        <v>896</v>
      </c>
      <c r="G206" s="177" t="s">
        <v>231</v>
      </c>
      <c r="H206" s="178">
        <v>24</v>
      </c>
      <c r="I206" s="179"/>
      <c r="J206" s="180">
        <f>ROUND(I206*H206,2)</f>
        <v>0</v>
      </c>
      <c r="K206" s="176" t="s">
        <v>751</v>
      </c>
      <c r="L206" s="40"/>
      <c r="M206" s="181" t="s">
        <v>19</v>
      </c>
      <c r="N206" s="182" t="s">
        <v>43</v>
      </c>
      <c r="O206" s="65"/>
      <c r="P206" s="183">
        <f>O206*H206</f>
        <v>0</v>
      </c>
      <c r="Q206" s="183">
        <v>9.7000000000000005E-4</v>
      </c>
      <c r="R206" s="183">
        <f>Q206*H206</f>
        <v>2.3280000000000002E-2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254</v>
      </c>
      <c r="AT206" s="185" t="s">
        <v>149</v>
      </c>
      <c r="AU206" s="185" t="s">
        <v>155</v>
      </c>
      <c r="AY206" s="18" t="s">
        <v>146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155</v>
      </c>
      <c r="BK206" s="186">
        <f>ROUND(I206*H206,2)</f>
        <v>0</v>
      </c>
      <c r="BL206" s="18" t="s">
        <v>254</v>
      </c>
      <c r="BM206" s="185" t="s">
        <v>897</v>
      </c>
    </row>
    <row r="207" spans="1:65" s="2" customFormat="1" ht="11.25">
      <c r="A207" s="35"/>
      <c r="B207" s="36"/>
      <c r="C207" s="37"/>
      <c r="D207" s="187" t="s">
        <v>157</v>
      </c>
      <c r="E207" s="37"/>
      <c r="F207" s="188" t="s">
        <v>898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157</v>
      </c>
      <c r="AU207" s="18" t="s">
        <v>155</v>
      </c>
    </row>
    <row r="208" spans="1:65" s="13" customFormat="1" ht="11.25">
      <c r="B208" s="192"/>
      <c r="C208" s="193"/>
      <c r="D208" s="194" t="s">
        <v>159</v>
      </c>
      <c r="E208" s="195" t="s">
        <v>19</v>
      </c>
      <c r="F208" s="196" t="s">
        <v>850</v>
      </c>
      <c r="G208" s="193"/>
      <c r="H208" s="195" t="s">
        <v>19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159</v>
      </c>
      <c r="AU208" s="202" t="s">
        <v>155</v>
      </c>
      <c r="AV208" s="13" t="s">
        <v>79</v>
      </c>
      <c r="AW208" s="13" t="s">
        <v>33</v>
      </c>
      <c r="AX208" s="13" t="s">
        <v>71</v>
      </c>
      <c r="AY208" s="202" t="s">
        <v>146</v>
      </c>
    </row>
    <row r="209" spans="1:65" s="14" customFormat="1" ht="11.25">
      <c r="B209" s="203"/>
      <c r="C209" s="204"/>
      <c r="D209" s="194" t="s">
        <v>159</v>
      </c>
      <c r="E209" s="205" t="s">
        <v>19</v>
      </c>
      <c r="F209" s="206" t="s">
        <v>899</v>
      </c>
      <c r="G209" s="204"/>
      <c r="H209" s="207">
        <v>24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159</v>
      </c>
      <c r="AU209" s="213" t="s">
        <v>155</v>
      </c>
      <c r="AV209" s="14" t="s">
        <v>155</v>
      </c>
      <c r="AW209" s="14" t="s">
        <v>33</v>
      </c>
      <c r="AX209" s="14" t="s">
        <v>79</v>
      </c>
      <c r="AY209" s="213" t="s">
        <v>146</v>
      </c>
    </row>
    <row r="210" spans="1:65" s="2" customFormat="1" ht="21.75" customHeight="1">
      <c r="A210" s="35"/>
      <c r="B210" s="36"/>
      <c r="C210" s="174" t="s">
        <v>364</v>
      </c>
      <c r="D210" s="174" t="s">
        <v>149</v>
      </c>
      <c r="E210" s="175" t="s">
        <v>900</v>
      </c>
      <c r="F210" s="176" t="s">
        <v>901</v>
      </c>
      <c r="G210" s="177" t="s">
        <v>305</v>
      </c>
      <c r="H210" s="178">
        <v>200</v>
      </c>
      <c r="I210" s="179"/>
      <c r="J210" s="180">
        <f>ROUND(I210*H210,2)</f>
        <v>0</v>
      </c>
      <c r="K210" s="176" t="s">
        <v>751</v>
      </c>
      <c r="L210" s="40"/>
      <c r="M210" s="181" t="s">
        <v>19</v>
      </c>
      <c r="N210" s="182" t="s">
        <v>43</v>
      </c>
      <c r="O210" s="65"/>
      <c r="P210" s="183">
        <f>O210*H210</f>
        <v>0</v>
      </c>
      <c r="Q210" s="183">
        <v>1.0000000000000001E-5</v>
      </c>
      <c r="R210" s="183">
        <f>Q210*H210</f>
        <v>2E-3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254</v>
      </c>
      <c r="AT210" s="185" t="s">
        <v>149</v>
      </c>
      <c r="AU210" s="185" t="s">
        <v>155</v>
      </c>
      <c r="AY210" s="18" t="s">
        <v>146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155</v>
      </c>
      <c r="BK210" s="186">
        <f>ROUND(I210*H210,2)</f>
        <v>0</v>
      </c>
      <c r="BL210" s="18" t="s">
        <v>254</v>
      </c>
      <c r="BM210" s="185" t="s">
        <v>902</v>
      </c>
    </row>
    <row r="211" spans="1:65" s="2" customFormat="1" ht="11.25">
      <c r="A211" s="35"/>
      <c r="B211" s="36"/>
      <c r="C211" s="37"/>
      <c r="D211" s="187" t="s">
        <v>157</v>
      </c>
      <c r="E211" s="37"/>
      <c r="F211" s="188" t="s">
        <v>903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157</v>
      </c>
      <c r="AU211" s="18" t="s">
        <v>155</v>
      </c>
    </row>
    <row r="212" spans="1:65" s="13" customFormat="1" ht="11.25">
      <c r="B212" s="192"/>
      <c r="C212" s="193"/>
      <c r="D212" s="194" t="s">
        <v>159</v>
      </c>
      <c r="E212" s="195" t="s">
        <v>19</v>
      </c>
      <c r="F212" s="196" t="s">
        <v>850</v>
      </c>
      <c r="G212" s="193"/>
      <c r="H212" s="195" t="s">
        <v>19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159</v>
      </c>
      <c r="AU212" s="202" t="s">
        <v>155</v>
      </c>
      <c r="AV212" s="13" t="s">
        <v>79</v>
      </c>
      <c r="AW212" s="13" t="s">
        <v>33</v>
      </c>
      <c r="AX212" s="13" t="s">
        <v>71</v>
      </c>
      <c r="AY212" s="202" t="s">
        <v>146</v>
      </c>
    </row>
    <row r="213" spans="1:65" s="14" customFormat="1" ht="11.25">
      <c r="B213" s="203"/>
      <c r="C213" s="204"/>
      <c r="D213" s="194" t="s">
        <v>159</v>
      </c>
      <c r="E213" s="205" t="s">
        <v>19</v>
      </c>
      <c r="F213" s="206" t="s">
        <v>904</v>
      </c>
      <c r="G213" s="204"/>
      <c r="H213" s="207">
        <v>200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159</v>
      </c>
      <c r="AU213" s="213" t="s">
        <v>155</v>
      </c>
      <c r="AV213" s="14" t="s">
        <v>155</v>
      </c>
      <c r="AW213" s="14" t="s">
        <v>33</v>
      </c>
      <c r="AX213" s="14" t="s">
        <v>79</v>
      </c>
      <c r="AY213" s="213" t="s">
        <v>146</v>
      </c>
    </row>
    <row r="214" spans="1:65" s="2" customFormat="1" ht="24.2" customHeight="1">
      <c r="A214" s="35"/>
      <c r="B214" s="36"/>
      <c r="C214" s="174" t="s">
        <v>369</v>
      </c>
      <c r="D214" s="174" t="s">
        <v>149</v>
      </c>
      <c r="E214" s="175" t="s">
        <v>905</v>
      </c>
      <c r="F214" s="176" t="s">
        <v>906</v>
      </c>
      <c r="G214" s="177" t="s">
        <v>333</v>
      </c>
      <c r="H214" s="178">
        <v>0.26800000000000002</v>
      </c>
      <c r="I214" s="179"/>
      <c r="J214" s="180">
        <f>ROUND(I214*H214,2)</f>
        <v>0</v>
      </c>
      <c r="K214" s="176" t="s">
        <v>751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254</v>
      </c>
      <c r="AT214" s="185" t="s">
        <v>149</v>
      </c>
      <c r="AU214" s="185" t="s">
        <v>155</v>
      </c>
      <c r="AY214" s="18" t="s">
        <v>146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155</v>
      </c>
      <c r="BK214" s="186">
        <f>ROUND(I214*H214,2)</f>
        <v>0</v>
      </c>
      <c r="BL214" s="18" t="s">
        <v>254</v>
      </c>
      <c r="BM214" s="185" t="s">
        <v>907</v>
      </c>
    </row>
    <row r="215" spans="1:65" s="2" customFormat="1" ht="11.25">
      <c r="A215" s="35"/>
      <c r="B215" s="36"/>
      <c r="C215" s="37"/>
      <c r="D215" s="187" t="s">
        <v>157</v>
      </c>
      <c r="E215" s="37"/>
      <c r="F215" s="188" t="s">
        <v>908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157</v>
      </c>
      <c r="AU215" s="18" t="s">
        <v>155</v>
      </c>
    </row>
    <row r="216" spans="1:65" s="2" customFormat="1" ht="24.2" customHeight="1">
      <c r="A216" s="35"/>
      <c r="B216" s="36"/>
      <c r="C216" s="174" t="s">
        <v>379</v>
      </c>
      <c r="D216" s="174" t="s">
        <v>149</v>
      </c>
      <c r="E216" s="175" t="s">
        <v>909</v>
      </c>
      <c r="F216" s="176" t="s">
        <v>910</v>
      </c>
      <c r="G216" s="177" t="s">
        <v>333</v>
      </c>
      <c r="H216" s="178">
        <v>0.26800000000000002</v>
      </c>
      <c r="I216" s="179"/>
      <c r="J216" s="180">
        <f>ROUND(I216*H216,2)</f>
        <v>0</v>
      </c>
      <c r="K216" s="176" t="s">
        <v>751</v>
      </c>
      <c r="L216" s="40"/>
      <c r="M216" s="181" t="s">
        <v>19</v>
      </c>
      <c r="N216" s="182" t="s">
        <v>43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254</v>
      </c>
      <c r="AT216" s="185" t="s">
        <v>149</v>
      </c>
      <c r="AU216" s="185" t="s">
        <v>155</v>
      </c>
      <c r="AY216" s="18" t="s">
        <v>146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155</v>
      </c>
      <c r="BK216" s="186">
        <f>ROUND(I216*H216,2)</f>
        <v>0</v>
      </c>
      <c r="BL216" s="18" t="s">
        <v>254</v>
      </c>
      <c r="BM216" s="185" t="s">
        <v>911</v>
      </c>
    </row>
    <row r="217" spans="1:65" s="2" customFormat="1" ht="11.25">
      <c r="A217" s="35"/>
      <c r="B217" s="36"/>
      <c r="C217" s="37"/>
      <c r="D217" s="187" t="s">
        <v>157</v>
      </c>
      <c r="E217" s="37"/>
      <c r="F217" s="188" t="s">
        <v>912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157</v>
      </c>
      <c r="AU217" s="18" t="s">
        <v>155</v>
      </c>
    </row>
    <row r="218" spans="1:65" s="2" customFormat="1" ht="24.2" customHeight="1">
      <c r="A218" s="35"/>
      <c r="B218" s="36"/>
      <c r="C218" s="174" t="s">
        <v>385</v>
      </c>
      <c r="D218" s="174" t="s">
        <v>149</v>
      </c>
      <c r="E218" s="175" t="s">
        <v>913</v>
      </c>
      <c r="F218" s="176" t="s">
        <v>914</v>
      </c>
      <c r="G218" s="177" t="s">
        <v>333</v>
      </c>
      <c r="H218" s="178">
        <v>0.26800000000000002</v>
      </c>
      <c r="I218" s="179"/>
      <c r="J218" s="180">
        <f>ROUND(I218*H218,2)</f>
        <v>0</v>
      </c>
      <c r="K218" s="176" t="s">
        <v>751</v>
      </c>
      <c r="L218" s="40"/>
      <c r="M218" s="181" t="s">
        <v>19</v>
      </c>
      <c r="N218" s="182" t="s">
        <v>43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254</v>
      </c>
      <c r="AT218" s="185" t="s">
        <v>149</v>
      </c>
      <c r="AU218" s="185" t="s">
        <v>155</v>
      </c>
      <c r="AY218" s="18" t="s">
        <v>146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155</v>
      </c>
      <c r="BK218" s="186">
        <f>ROUND(I218*H218,2)</f>
        <v>0</v>
      </c>
      <c r="BL218" s="18" t="s">
        <v>254</v>
      </c>
      <c r="BM218" s="185" t="s">
        <v>915</v>
      </c>
    </row>
    <row r="219" spans="1:65" s="2" customFormat="1" ht="11.25">
      <c r="A219" s="35"/>
      <c r="B219" s="36"/>
      <c r="C219" s="37"/>
      <c r="D219" s="187" t="s">
        <v>157</v>
      </c>
      <c r="E219" s="37"/>
      <c r="F219" s="188" t="s">
        <v>916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157</v>
      </c>
      <c r="AU219" s="18" t="s">
        <v>155</v>
      </c>
    </row>
    <row r="220" spans="1:65" s="2" customFormat="1" ht="33" customHeight="1">
      <c r="A220" s="35"/>
      <c r="B220" s="36"/>
      <c r="C220" s="174" t="s">
        <v>392</v>
      </c>
      <c r="D220" s="174" t="s">
        <v>149</v>
      </c>
      <c r="E220" s="175" t="s">
        <v>917</v>
      </c>
      <c r="F220" s="176" t="s">
        <v>918</v>
      </c>
      <c r="G220" s="177" t="s">
        <v>333</v>
      </c>
      <c r="H220" s="178">
        <v>5.36</v>
      </c>
      <c r="I220" s="179"/>
      <c r="J220" s="180">
        <f>ROUND(I220*H220,2)</f>
        <v>0</v>
      </c>
      <c r="K220" s="176" t="s">
        <v>751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254</v>
      </c>
      <c r="AT220" s="185" t="s">
        <v>149</v>
      </c>
      <c r="AU220" s="185" t="s">
        <v>155</v>
      </c>
      <c r="AY220" s="18" t="s">
        <v>146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155</v>
      </c>
      <c r="BK220" s="186">
        <f>ROUND(I220*H220,2)</f>
        <v>0</v>
      </c>
      <c r="BL220" s="18" t="s">
        <v>254</v>
      </c>
      <c r="BM220" s="185" t="s">
        <v>919</v>
      </c>
    </row>
    <row r="221" spans="1:65" s="2" customFormat="1" ht="11.25">
      <c r="A221" s="35"/>
      <c r="B221" s="36"/>
      <c r="C221" s="37"/>
      <c r="D221" s="187" t="s">
        <v>157</v>
      </c>
      <c r="E221" s="37"/>
      <c r="F221" s="188" t="s">
        <v>920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157</v>
      </c>
      <c r="AU221" s="18" t="s">
        <v>155</v>
      </c>
    </row>
    <row r="222" spans="1:65" s="14" customFormat="1" ht="11.25">
      <c r="B222" s="203"/>
      <c r="C222" s="204"/>
      <c r="D222" s="194" t="s">
        <v>159</v>
      </c>
      <c r="E222" s="204"/>
      <c r="F222" s="206" t="s">
        <v>921</v>
      </c>
      <c r="G222" s="204"/>
      <c r="H222" s="207">
        <v>5.36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159</v>
      </c>
      <c r="AU222" s="213" t="s">
        <v>155</v>
      </c>
      <c r="AV222" s="14" t="s">
        <v>155</v>
      </c>
      <c r="AW222" s="14" t="s">
        <v>4</v>
      </c>
      <c r="AX222" s="14" t="s">
        <v>79</v>
      </c>
      <c r="AY222" s="213" t="s">
        <v>146</v>
      </c>
    </row>
    <row r="223" spans="1:65" s="12" customFormat="1" ht="22.9" customHeight="1">
      <c r="B223" s="158"/>
      <c r="C223" s="159"/>
      <c r="D223" s="160" t="s">
        <v>70</v>
      </c>
      <c r="E223" s="172" t="s">
        <v>922</v>
      </c>
      <c r="F223" s="172" t="s">
        <v>923</v>
      </c>
      <c r="G223" s="159"/>
      <c r="H223" s="159"/>
      <c r="I223" s="162"/>
      <c r="J223" s="173">
        <f>BK223</f>
        <v>0</v>
      </c>
      <c r="K223" s="159"/>
      <c r="L223" s="164"/>
      <c r="M223" s="165"/>
      <c r="N223" s="166"/>
      <c r="O223" s="166"/>
      <c r="P223" s="167">
        <f>SUM(P224:P319)</f>
        <v>0</v>
      </c>
      <c r="Q223" s="166"/>
      <c r="R223" s="167">
        <f>SUM(R224:R319)</f>
        <v>0.66918000000000011</v>
      </c>
      <c r="S223" s="166"/>
      <c r="T223" s="168">
        <f>SUM(T224:T319)</f>
        <v>1.5753300000000001</v>
      </c>
      <c r="AR223" s="169" t="s">
        <v>155</v>
      </c>
      <c r="AT223" s="170" t="s">
        <v>70</v>
      </c>
      <c r="AU223" s="170" t="s">
        <v>79</v>
      </c>
      <c r="AY223" s="169" t="s">
        <v>146</v>
      </c>
      <c r="BK223" s="171">
        <f>SUM(BK224:BK319)</f>
        <v>0</v>
      </c>
    </row>
    <row r="224" spans="1:65" s="2" customFormat="1" ht="16.5" customHeight="1">
      <c r="A224" s="35"/>
      <c r="B224" s="36"/>
      <c r="C224" s="174" t="s">
        <v>397</v>
      </c>
      <c r="D224" s="174" t="s">
        <v>149</v>
      </c>
      <c r="E224" s="175" t="s">
        <v>924</v>
      </c>
      <c r="F224" s="176" t="s">
        <v>925</v>
      </c>
      <c r="G224" s="177" t="s">
        <v>865</v>
      </c>
      <c r="H224" s="178">
        <v>12</v>
      </c>
      <c r="I224" s="179"/>
      <c r="J224" s="180">
        <f>ROUND(I224*H224,2)</f>
        <v>0</v>
      </c>
      <c r="K224" s="176" t="s">
        <v>751</v>
      </c>
      <c r="L224" s="40"/>
      <c r="M224" s="181" t="s">
        <v>19</v>
      </c>
      <c r="N224" s="182" t="s">
        <v>43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1.933E-2</v>
      </c>
      <c r="T224" s="184">
        <f>S224*H224</f>
        <v>0.23196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254</v>
      </c>
      <c r="AT224" s="185" t="s">
        <v>149</v>
      </c>
      <c r="AU224" s="185" t="s">
        <v>155</v>
      </c>
      <c r="AY224" s="18" t="s">
        <v>146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155</v>
      </c>
      <c r="BK224" s="186">
        <f>ROUND(I224*H224,2)</f>
        <v>0</v>
      </c>
      <c r="BL224" s="18" t="s">
        <v>254</v>
      </c>
      <c r="BM224" s="185" t="s">
        <v>926</v>
      </c>
    </row>
    <row r="225" spans="1:65" s="2" customFormat="1" ht="11.25">
      <c r="A225" s="35"/>
      <c r="B225" s="36"/>
      <c r="C225" s="37"/>
      <c r="D225" s="187" t="s">
        <v>157</v>
      </c>
      <c r="E225" s="37"/>
      <c r="F225" s="188" t="s">
        <v>927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157</v>
      </c>
      <c r="AU225" s="18" t="s">
        <v>155</v>
      </c>
    </row>
    <row r="226" spans="1:65" s="13" customFormat="1" ht="11.25">
      <c r="B226" s="192"/>
      <c r="C226" s="193"/>
      <c r="D226" s="194" t="s">
        <v>159</v>
      </c>
      <c r="E226" s="195" t="s">
        <v>19</v>
      </c>
      <c r="F226" s="196" t="s">
        <v>928</v>
      </c>
      <c r="G226" s="193"/>
      <c r="H226" s="195" t="s">
        <v>19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159</v>
      </c>
      <c r="AU226" s="202" t="s">
        <v>155</v>
      </c>
      <c r="AV226" s="13" t="s">
        <v>79</v>
      </c>
      <c r="AW226" s="13" t="s">
        <v>33</v>
      </c>
      <c r="AX226" s="13" t="s">
        <v>71</v>
      </c>
      <c r="AY226" s="202" t="s">
        <v>146</v>
      </c>
    </row>
    <row r="227" spans="1:65" s="14" customFormat="1" ht="11.25">
      <c r="B227" s="203"/>
      <c r="C227" s="204"/>
      <c r="D227" s="194" t="s">
        <v>159</v>
      </c>
      <c r="E227" s="205" t="s">
        <v>19</v>
      </c>
      <c r="F227" s="206" t="s">
        <v>93</v>
      </c>
      <c r="G227" s="204"/>
      <c r="H227" s="207">
        <v>12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159</v>
      </c>
      <c r="AU227" s="213" t="s">
        <v>155</v>
      </c>
      <c r="AV227" s="14" t="s">
        <v>155</v>
      </c>
      <c r="AW227" s="14" t="s">
        <v>33</v>
      </c>
      <c r="AX227" s="14" t="s">
        <v>79</v>
      </c>
      <c r="AY227" s="213" t="s">
        <v>146</v>
      </c>
    </row>
    <row r="228" spans="1:65" s="2" customFormat="1" ht="24.2" customHeight="1">
      <c r="A228" s="35"/>
      <c r="B228" s="36"/>
      <c r="C228" s="174" t="s">
        <v>401</v>
      </c>
      <c r="D228" s="174" t="s">
        <v>149</v>
      </c>
      <c r="E228" s="175" t="s">
        <v>929</v>
      </c>
      <c r="F228" s="176" t="s">
        <v>930</v>
      </c>
      <c r="G228" s="177" t="s">
        <v>865</v>
      </c>
      <c r="H228" s="178">
        <v>12</v>
      </c>
      <c r="I228" s="179"/>
      <c r="J228" s="180">
        <f>ROUND(I228*H228,2)</f>
        <v>0</v>
      </c>
      <c r="K228" s="176" t="s">
        <v>751</v>
      </c>
      <c r="L228" s="40"/>
      <c r="M228" s="181" t="s">
        <v>19</v>
      </c>
      <c r="N228" s="182" t="s">
        <v>43</v>
      </c>
      <c r="O228" s="65"/>
      <c r="P228" s="183">
        <f>O228*H228</f>
        <v>0</v>
      </c>
      <c r="Q228" s="183">
        <v>2.894E-2</v>
      </c>
      <c r="R228" s="183">
        <f>Q228*H228</f>
        <v>0.34728000000000003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254</v>
      </c>
      <c r="AT228" s="185" t="s">
        <v>149</v>
      </c>
      <c r="AU228" s="185" t="s">
        <v>155</v>
      </c>
      <c r="AY228" s="18" t="s">
        <v>146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155</v>
      </c>
      <c r="BK228" s="186">
        <f>ROUND(I228*H228,2)</f>
        <v>0</v>
      </c>
      <c r="BL228" s="18" t="s">
        <v>254</v>
      </c>
      <c r="BM228" s="185" t="s">
        <v>931</v>
      </c>
    </row>
    <row r="229" spans="1:65" s="2" customFormat="1" ht="11.25">
      <c r="A229" s="35"/>
      <c r="B229" s="36"/>
      <c r="C229" s="37"/>
      <c r="D229" s="187" t="s">
        <v>157</v>
      </c>
      <c r="E229" s="37"/>
      <c r="F229" s="188" t="s">
        <v>932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157</v>
      </c>
      <c r="AU229" s="18" t="s">
        <v>155</v>
      </c>
    </row>
    <row r="230" spans="1:65" s="13" customFormat="1" ht="11.25">
      <c r="B230" s="192"/>
      <c r="C230" s="193"/>
      <c r="D230" s="194" t="s">
        <v>159</v>
      </c>
      <c r="E230" s="195" t="s">
        <v>19</v>
      </c>
      <c r="F230" s="196" t="s">
        <v>928</v>
      </c>
      <c r="G230" s="193"/>
      <c r="H230" s="195" t="s">
        <v>19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159</v>
      </c>
      <c r="AU230" s="202" t="s">
        <v>155</v>
      </c>
      <c r="AV230" s="13" t="s">
        <v>79</v>
      </c>
      <c r="AW230" s="13" t="s">
        <v>33</v>
      </c>
      <c r="AX230" s="13" t="s">
        <v>71</v>
      </c>
      <c r="AY230" s="202" t="s">
        <v>146</v>
      </c>
    </row>
    <row r="231" spans="1:65" s="14" customFormat="1" ht="11.25">
      <c r="B231" s="203"/>
      <c r="C231" s="204"/>
      <c r="D231" s="194" t="s">
        <v>159</v>
      </c>
      <c r="E231" s="205" t="s">
        <v>19</v>
      </c>
      <c r="F231" s="206" t="s">
        <v>93</v>
      </c>
      <c r="G231" s="204"/>
      <c r="H231" s="207">
        <v>12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159</v>
      </c>
      <c r="AU231" s="213" t="s">
        <v>155</v>
      </c>
      <c r="AV231" s="14" t="s">
        <v>155</v>
      </c>
      <c r="AW231" s="14" t="s">
        <v>33</v>
      </c>
      <c r="AX231" s="14" t="s">
        <v>79</v>
      </c>
      <c r="AY231" s="213" t="s">
        <v>146</v>
      </c>
    </row>
    <row r="232" spans="1:65" s="2" customFormat="1" ht="16.5" customHeight="1">
      <c r="A232" s="35"/>
      <c r="B232" s="36"/>
      <c r="C232" s="174" t="s">
        <v>407</v>
      </c>
      <c r="D232" s="174" t="s">
        <v>149</v>
      </c>
      <c r="E232" s="175" t="s">
        <v>933</v>
      </c>
      <c r="F232" s="176" t="s">
        <v>934</v>
      </c>
      <c r="G232" s="177" t="s">
        <v>865</v>
      </c>
      <c r="H232" s="178">
        <v>9</v>
      </c>
      <c r="I232" s="179"/>
      <c r="J232" s="180">
        <f>ROUND(I232*H232,2)</f>
        <v>0</v>
      </c>
      <c r="K232" s="176" t="s">
        <v>751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1.9460000000000002E-2</v>
      </c>
      <c r="T232" s="184">
        <f>S232*H232</f>
        <v>0.17514000000000002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254</v>
      </c>
      <c r="AT232" s="185" t="s">
        <v>149</v>
      </c>
      <c r="AU232" s="185" t="s">
        <v>155</v>
      </c>
      <c r="AY232" s="18" t="s">
        <v>146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155</v>
      </c>
      <c r="BK232" s="186">
        <f>ROUND(I232*H232,2)</f>
        <v>0</v>
      </c>
      <c r="BL232" s="18" t="s">
        <v>254</v>
      </c>
      <c r="BM232" s="185" t="s">
        <v>935</v>
      </c>
    </row>
    <row r="233" spans="1:65" s="2" customFormat="1" ht="11.25">
      <c r="A233" s="35"/>
      <c r="B233" s="36"/>
      <c r="C233" s="37"/>
      <c r="D233" s="187" t="s">
        <v>157</v>
      </c>
      <c r="E233" s="37"/>
      <c r="F233" s="188" t="s">
        <v>936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157</v>
      </c>
      <c r="AU233" s="18" t="s">
        <v>155</v>
      </c>
    </row>
    <row r="234" spans="1:65" s="13" customFormat="1" ht="11.25">
      <c r="B234" s="192"/>
      <c r="C234" s="193"/>
      <c r="D234" s="194" t="s">
        <v>159</v>
      </c>
      <c r="E234" s="195" t="s">
        <v>19</v>
      </c>
      <c r="F234" s="196" t="s">
        <v>928</v>
      </c>
      <c r="G234" s="193"/>
      <c r="H234" s="195" t="s">
        <v>19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159</v>
      </c>
      <c r="AU234" s="202" t="s">
        <v>155</v>
      </c>
      <c r="AV234" s="13" t="s">
        <v>79</v>
      </c>
      <c r="AW234" s="13" t="s">
        <v>33</v>
      </c>
      <c r="AX234" s="13" t="s">
        <v>71</v>
      </c>
      <c r="AY234" s="202" t="s">
        <v>146</v>
      </c>
    </row>
    <row r="235" spans="1:65" s="14" customFormat="1" ht="11.25">
      <c r="B235" s="203"/>
      <c r="C235" s="204"/>
      <c r="D235" s="194" t="s">
        <v>159</v>
      </c>
      <c r="E235" s="205" t="s">
        <v>19</v>
      </c>
      <c r="F235" s="206" t="s">
        <v>209</v>
      </c>
      <c r="G235" s="204"/>
      <c r="H235" s="207">
        <v>9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159</v>
      </c>
      <c r="AU235" s="213" t="s">
        <v>155</v>
      </c>
      <c r="AV235" s="14" t="s">
        <v>155</v>
      </c>
      <c r="AW235" s="14" t="s">
        <v>33</v>
      </c>
      <c r="AX235" s="14" t="s">
        <v>79</v>
      </c>
      <c r="AY235" s="213" t="s">
        <v>146</v>
      </c>
    </row>
    <row r="236" spans="1:65" s="2" customFormat="1" ht="24.2" customHeight="1">
      <c r="A236" s="35"/>
      <c r="B236" s="36"/>
      <c r="C236" s="174" t="s">
        <v>413</v>
      </c>
      <c r="D236" s="174" t="s">
        <v>149</v>
      </c>
      <c r="E236" s="175" t="s">
        <v>937</v>
      </c>
      <c r="F236" s="176" t="s">
        <v>938</v>
      </c>
      <c r="G236" s="177" t="s">
        <v>865</v>
      </c>
      <c r="H236" s="178">
        <v>9</v>
      </c>
      <c r="I236" s="179"/>
      <c r="J236" s="180">
        <f>ROUND(I236*H236,2)</f>
        <v>0</v>
      </c>
      <c r="K236" s="176" t="s">
        <v>751</v>
      </c>
      <c r="L236" s="40"/>
      <c r="M236" s="181" t="s">
        <v>19</v>
      </c>
      <c r="N236" s="182" t="s">
        <v>43</v>
      </c>
      <c r="O236" s="65"/>
      <c r="P236" s="183">
        <f>O236*H236</f>
        <v>0</v>
      </c>
      <c r="Q236" s="183">
        <v>1.4970000000000001E-2</v>
      </c>
      <c r="R236" s="183">
        <f>Q236*H236</f>
        <v>0.13473000000000002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254</v>
      </c>
      <c r="AT236" s="185" t="s">
        <v>149</v>
      </c>
      <c r="AU236" s="185" t="s">
        <v>155</v>
      </c>
      <c r="AY236" s="18" t="s">
        <v>146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155</v>
      </c>
      <c r="BK236" s="186">
        <f>ROUND(I236*H236,2)</f>
        <v>0</v>
      </c>
      <c r="BL236" s="18" t="s">
        <v>254</v>
      </c>
      <c r="BM236" s="185" t="s">
        <v>939</v>
      </c>
    </row>
    <row r="237" spans="1:65" s="2" customFormat="1" ht="11.25">
      <c r="A237" s="35"/>
      <c r="B237" s="36"/>
      <c r="C237" s="37"/>
      <c r="D237" s="187" t="s">
        <v>157</v>
      </c>
      <c r="E237" s="37"/>
      <c r="F237" s="188" t="s">
        <v>940</v>
      </c>
      <c r="G237" s="37"/>
      <c r="H237" s="37"/>
      <c r="I237" s="189"/>
      <c r="J237" s="37"/>
      <c r="K237" s="37"/>
      <c r="L237" s="40"/>
      <c r="M237" s="190"/>
      <c r="N237" s="191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157</v>
      </c>
      <c r="AU237" s="18" t="s">
        <v>155</v>
      </c>
    </row>
    <row r="238" spans="1:65" s="13" customFormat="1" ht="11.25">
      <c r="B238" s="192"/>
      <c r="C238" s="193"/>
      <c r="D238" s="194" t="s">
        <v>159</v>
      </c>
      <c r="E238" s="195" t="s">
        <v>19</v>
      </c>
      <c r="F238" s="196" t="s">
        <v>928</v>
      </c>
      <c r="G238" s="193"/>
      <c r="H238" s="195" t="s">
        <v>19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159</v>
      </c>
      <c r="AU238" s="202" t="s">
        <v>155</v>
      </c>
      <c r="AV238" s="13" t="s">
        <v>79</v>
      </c>
      <c r="AW238" s="13" t="s">
        <v>33</v>
      </c>
      <c r="AX238" s="13" t="s">
        <v>71</v>
      </c>
      <c r="AY238" s="202" t="s">
        <v>146</v>
      </c>
    </row>
    <row r="239" spans="1:65" s="14" customFormat="1" ht="11.25">
      <c r="B239" s="203"/>
      <c r="C239" s="204"/>
      <c r="D239" s="194" t="s">
        <v>159</v>
      </c>
      <c r="E239" s="205" t="s">
        <v>19</v>
      </c>
      <c r="F239" s="206" t="s">
        <v>209</v>
      </c>
      <c r="G239" s="204"/>
      <c r="H239" s="207">
        <v>9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159</v>
      </c>
      <c r="AU239" s="213" t="s">
        <v>155</v>
      </c>
      <c r="AV239" s="14" t="s">
        <v>155</v>
      </c>
      <c r="AW239" s="14" t="s">
        <v>33</v>
      </c>
      <c r="AX239" s="14" t="s">
        <v>79</v>
      </c>
      <c r="AY239" s="213" t="s">
        <v>146</v>
      </c>
    </row>
    <row r="240" spans="1:65" s="2" customFormat="1" ht="16.5" customHeight="1">
      <c r="A240" s="35"/>
      <c r="B240" s="36"/>
      <c r="C240" s="174" t="s">
        <v>417</v>
      </c>
      <c r="D240" s="174" t="s">
        <v>149</v>
      </c>
      <c r="E240" s="175" t="s">
        <v>941</v>
      </c>
      <c r="F240" s="176" t="s">
        <v>942</v>
      </c>
      <c r="G240" s="177" t="s">
        <v>865</v>
      </c>
      <c r="H240" s="178">
        <v>9</v>
      </c>
      <c r="I240" s="179"/>
      <c r="J240" s="180">
        <f>ROUND(I240*H240,2)</f>
        <v>0</v>
      </c>
      <c r="K240" s="176" t="s">
        <v>751</v>
      </c>
      <c r="L240" s="40"/>
      <c r="M240" s="181" t="s">
        <v>19</v>
      </c>
      <c r="N240" s="182" t="s">
        <v>43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8.7999999999999995E-2</v>
      </c>
      <c r="T240" s="184">
        <f>S240*H240</f>
        <v>0.79199999999999993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254</v>
      </c>
      <c r="AT240" s="185" t="s">
        <v>149</v>
      </c>
      <c r="AU240" s="185" t="s">
        <v>155</v>
      </c>
      <c r="AY240" s="18" t="s">
        <v>146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155</v>
      </c>
      <c r="BK240" s="186">
        <f>ROUND(I240*H240,2)</f>
        <v>0</v>
      </c>
      <c r="BL240" s="18" t="s">
        <v>254</v>
      </c>
      <c r="BM240" s="185" t="s">
        <v>943</v>
      </c>
    </row>
    <row r="241" spans="1:65" s="2" customFormat="1" ht="11.25">
      <c r="A241" s="35"/>
      <c r="B241" s="36"/>
      <c r="C241" s="37"/>
      <c r="D241" s="187" t="s">
        <v>157</v>
      </c>
      <c r="E241" s="37"/>
      <c r="F241" s="188" t="s">
        <v>944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157</v>
      </c>
      <c r="AU241" s="18" t="s">
        <v>155</v>
      </c>
    </row>
    <row r="242" spans="1:65" s="13" customFormat="1" ht="11.25">
      <c r="B242" s="192"/>
      <c r="C242" s="193"/>
      <c r="D242" s="194" t="s">
        <v>159</v>
      </c>
      <c r="E242" s="195" t="s">
        <v>19</v>
      </c>
      <c r="F242" s="196" t="s">
        <v>928</v>
      </c>
      <c r="G242" s="193"/>
      <c r="H242" s="195" t="s">
        <v>19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159</v>
      </c>
      <c r="AU242" s="202" t="s">
        <v>155</v>
      </c>
      <c r="AV242" s="13" t="s">
        <v>79</v>
      </c>
      <c r="AW242" s="13" t="s">
        <v>33</v>
      </c>
      <c r="AX242" s="13" t="s">
        <v>71</v>
      </c>
      <c r="AY242" s="202" t="s">
        <v>146</v>
      </c>
    </row>
    <row r="243" spans="1:65" s="14" customFormat="1" ht="11.25">
      <c r="B243" s="203"/>
      <c r="C243" s="204"/>
      <c r="D243" s="194" t="s">
        <v>159</v>
      </c>
      <c r="E243" s="205" t="s">
        <v>19</v>
      </c>
      <c r="F243" s="206" t="s">
        <v>209</v>
      </c>
      <c r="G243" s="204"/>
      <c r="H243" s="207">
        <v>9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159</v>
      </c>
      <c r="AU243" s="213" t="s">
        <v>155</v>
      </c>
      <c r="AV243" s="14" t="s">
        <v>155</v>
      </c>
      <c r="AW243" s="14" t="s">
        <v>33</v>
      </c>
      <c r="AX243" s="14" t="s">
        <v>79</v>
      </c>
      <c r="AY243" s="213" t="s">
        <v>146</v>
      </c>
    </row>
    <row r="244" spans="1:65" s="2" customFormat="1" ht="16.5" customHeight="1">
      <c r="A244" s="35"/>
      <c r="B244" s="36"/>
      <c r="C244" s="174" t="s">
        <v>421</v>
      </c>
      <c r="D244" s="174" t="s">
        <v>149</v>
      </c>
      <c r="E244" s="175" t="s">
        <v>945</v>
      </c>
      <c r="F244" s="176" t="s">
        <v>946</v>
      </c>
      <c r="G244" s="177" t="s">
        <v>865</v>
      </c>
      <c r="H244" s="178">
        <v>9</v>
      </c>
      <c r="I244" s="179"/>
      <c r="J244" s="180">
        <f>ROUND(I244*H244,2)</f>
        <v>0</v>
      </c>
      <c r="K244" s="176" t="s">
        <v>751</v>
      </c>
      <c r="L244" s="40"/>
      <c r="M244" s="181" t="s">
        <v>19</v>
      </c>
      <c r="N244" s="182" t="s">
        <v>43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2.4500000000000001E-2</v>
      </c>
      <c r="T244" s="184">
        <f>S244*H244</f>
        <v>0.2205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254</v>
      </c>
      <c r="AT244" s="185" t="s">
        <v>149</v>
      </c>
      <c r="AU244" s="185" t="s">
        <v>155</v>
      </c>
      <c r="AY244" s="18" t="s">
        <v>146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155</v>
      </c>
      <c r="BK244" s="186">
        <f>ROUND(I244*H244,2)</f>
        <v>0</v>
      </c>
      <c r="BL244" s="18" t="s">
        <v>254</v>
      </c>
      <c r="BM244" s="185" t="s">
        <v>947</v>
      </c>
    </row>
    <row r="245" spans="1:65" s="2" customFormat="1" ht="11.25">
      <c r="A245" s="35"/>
      <c r="B245" s="36"/>
      <c r="C245" s="37"/>
      <c r="D245" s="187" t="s">
        <v>157</v>
      </c>
      <c r="E245" s="37"/>
      <c r="F245" s="188" t="s">
        <v>948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157</v>
      </c>
      <c r="AU245" s="18" t="s">
        <v>155</v>
      </c>
    </row>
    <row r="246" spans="1:65" s="13" customFormat="1" ht="11.25">
      <c r="B246" s="192"/>
      <c r="C246" s="193"/>
      <c r="D246" s="194" t="s">
        <v>159</v>
      </c>
      <c r="E246" s="195" t="s">
        <v>19</v>
      </c>
      <c r="F246" s="196" t="s">
        <v>928</v>
      </c>
      <c r="G246" s="193"/>
      <c r="H246" s="195" t="s">
        <v>19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159</v>
      </c>
      <c r="AU246" s="202" t="s">
        <v>155</v>
      </c>
      <c r="AV246" s="13" t="s">
        <v>79</v>
      </c>
      <c r="AW246" s="13" t="s">
        <v>33</v>
      </c>
      <c r="AX246" s="13" t="s">
        <v>71</v>
      </c>
      <c r="AY246" s="202" t="s">
        <v>146</v>
      </c>
    </row>
    <row r="247" spans="1:65" s="14" customFormat="1" ht="11.25">
      <c r="B247" s="203"/>
      <c r="C247" s="204"/>
      <c r="D247" s="194" t="s">
        <v>159</v>
      </c>
      <c r="E247" s="205" t="s">
        <v>19</v>
      </c>
      <c r="F247" s="206" t="s">
        <v>209</v>
      </c>
      <c r="G247" s="204"/>
      <c r="H247" s="207">
        <v>9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159</v>
      </c>
      <c r="AU247" s="213" t="s">
        <v>155</v>
      </c>
      <c r="AV247" s="14" t="s">
        <v>155</v>
      </c>
      <c r="AW247" s="14" t="s">
        <v>33</v>
      </c>
      <c r="AX247" s="14" t="s">
        <v>79</v>
      </c>
      <c r="AY247" s="213" t="s">
        <v>146</v>
      </c>
    </row>
    <row r="248" spans="1:65" s="2" customFormat="1" ht="16.5" customHeight="1">
      <c r="A248" s="35"/>
      <c r="B248" s="36"/>
      <c r="C248" s="174" t="s">
        <v>426</v>
      </c>
      <c r="D248" s="174" t="s">
        <v>149</v>
      </c>
      <c r="E248" s="175" t="s">
        <v>949</v>
      </c>
      <c r="F248" s="176" t="s">
        <v>950</v>
      </c>
      <c r="G248" s="177" t="s">
        <v>865</v>
      </c>
      <c r="H248" s="178">
        <v>9</v>
      </c>
      <c r="I248" s="179"/>
      <c r="J248" s="180">
        <f>ROUND(I248*H248,2)</f>
        <v>0</v>
      </c>
      <c r="K248" s="176" t="s">
        <v>751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1.234E-2</v>
      </c>
      <c r="R248" s="183">
        <f>Q248*H248</f>
        <v>0.11106000000000001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254</v>
      </c>
      <c r="AT248" s="185" t="s">
        <v>149</v>
      </c>
      <c r="AU248" s="185" t="s">
        <v>155</v>
      </c>
      <c r="AY248" s="18" t="s">
        <v>146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155</v>
      </c>
      <c r="BK248" s="186">
        <f>ROUND(I248*H248,2)</f>
        <v>0</v>
      </c>
      <c r="BL248" s="18" t="s">
        <v>254</v>
      </c>
      <c r="BM248" s="185" t="s">
        <v>951</v>
      </c>
    </row>
    <row r="249" spans="1:65" s="2" customFormat="1" ht="11.25">
      <c r="A249" s="35"/>
      <c r="B249" s="36"/>
      <c r="C249" s="37"/>
      <c r="D249" s="187" t="s">
        <v>157</v>
      </c>
      <c r="E249" s="37"/>
      <c r="F249" s="188" t="s">
        <v>952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157</v>
      </c>
      <c r="AU249" s="18" t="s">
        <v>155</v>
      </c>
    </row>
    <row r="250" spans="1:65" s="13" customFormat="1" ht="11.25">
      <c r="B250" s="192"/>
      <c r="C250" s="193"/>
      <c r="D250" s="194" t="s">
        <v>159</v>
      </c>
      <c r="E250" s="195" t="s">
        <v>19</v>
      </c>
      <c r="F250" s="196" t="s">
        <v>928</v>
      </c>
      <c r="G250" s="193"/>
      <c r="H250" s="195" t="s">
        <v>19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159</v>
      </c>
      <c r="AU250" s="202" t="s">
        <v>155</v>
      </c>
      <c r="AV250" s="13" t="s">
        <v>79</v>
      </c>
      <c r="AW250" s="13" t="s">
        <v>33</v>
      </c>
      <c r="AX250" s="13" t="s">
        <v>71</v>
      </c>
      <c r="AY250" s="202" t="s">
        <v>146</v>
      </c>
    </row>
    <row r="251" spans="1:65" s="14" customFormat="1" ht="11.25">
      <c r="B251" s="203"/>
      <c r="C251" s="204"/>
      <c r="D251" s="194" t="s">
        <v>159</v>
      </c>
      <c r="E251" s="205" t="s">
        <v>19</v>
      </c>
      <c r="F251" s="206" t="s">
        <v>209</v>
      </c>
      <c r="G251" s="204"/>
      <c r="H251" s="207">
        <v>9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159</v>
      </c>
      <c r="AU251" s="213" t="s">
        <v>155</v>
      </c>
      <c r="AV251" s="14" t="s">
        <v>155</v>
      </c>
      <c r="AW251" s="14" t="s">
        <v>33</v>
      </c>
      <c r="AX251" s="14" t="s">
        <v>79</v>
      </c>
      <c r="AY251" s="213" t="s">
        <v>146</v>
      </c>
    </row>
    <row r="252" spans="1:65" s="2" customFormat="1" ht="16.5" customHeight="1">
      <c r="A252" s="35"/>
      <c r="B252" s="36"/>
      <c r="C252" s="174" t="s">
        <v>431</v>
      </c>
      <c r="D252" s="174" t="s">
        <v>149</v>
      </c>
      <c r="E252" s="175" t="s">
        <v>953</v>
      </c>
      <c r="F252" s="176" t="s">
        <v>954</v>
      </c>
      <c r="G252" s="177" t="s">
        <v>865</v>
      </c>
      <c r="H252" s="178">
        <v>9</v>
      </c>
      <c r="I252" s="179"/>
      <c r="J252" s="180">
        <f>ROUND(I252*H252,2)</f>
        <v>0</v>
      </c>
      <c r="K252" s="176" t="s">
        <v>751</v>
      </c>
      <c r="L252" s="40"/>
      <c r="M252" s="181" t="s">
        <v>19</v>
      </c>
      <c r="N252" s="182" t="s">
        <v>43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9.1999999999999998E-3</v>
      </c>
      <c r="T252" s="184">
        <f>S252*H252</f>
        <v>8.2799999999999999E-2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254</v>
      </c>
      <c r="AT252" s="185" t="s">
        <v>149</v>
      </c>
      <c r="AU252" s="185" t="s">
        <v>155</v>
      </c>
      <c r="AY252" s="18" t="s">
        <v>146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155</v>
      </c>
      <c r="BK252" s="186">
        <f>ROUND(I252*H252,2)</f>
        <v>0</v>
      </c>
      <c r="BL252" s="18" t="s">
        <v>254</v>
      </c>
      <c r="BM252" s="185" t="s">
        <v>955</v>
      </c>
    </row>
    <row r="253" spans="1:65" s="2" customFormat="1" ht="11.25">
      <c r="A253" s="35"/>
      <c r="B253" s="36"/>
      <c r="C253" s="37"/>
      <c r="D253" s="187" t="s">
        <v>157</v>
      </c>
      <c r="E253" s="37"/>
      <c r="F253" s="188" t="s">
        <v>956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157</v>
      </c>
      <c r="AU253" s="18" t="s">
        <v>155</v>
      </c>
    </row>
    <row r="254" spans="1:65" s="13" customFormat="1" ht="11.25">
      <c r="B254" s="192"/>
      <c r="C254" s="193"/>
      <c r="D254" s="194" t="s">
        <v>159</v>
      </c>
      <c r="E254" s="195" t="s">
        <v>19</v>
      </c>
      <c r="F254" s="196" t="s">
        <v>928</v>
      </c>
      <c r="G254" s="193"/>
      <c r="H254" s="195" t="s">
        <v>19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159</v>
      </c>
      <c r="AU254" s="202" t="s">
        <v>155</v>
      </c>
      <c r="AV254" s="13" t="s">
        <v>79</v>
      </c>
      <c r="AW254" s="13" t="s">
        <v>33</v>
      </c>
      <c r="AX254" s="13" t="s">
        <v>71</v>
      </c>
      <c r="AY254" s="202" t="s">
        <v>146</v>
      </c>
    </row>
    <row r="255" spans="1:65" s="14" customFormat="1" ht="11.25">
      <c r="B255" s="203"/>
      <c r="C255" s="204"/>
      <c r="D255" s="194" t="s">
        <v>159</v>
      </c>
      <c r="E255" s="205" t="s">
        <v>19</v>
      </c>
      <c r="F255" s="206" t="s">
        <v>209</v>
      </c>
      <c r="G255" s="204"/>
      <c r="H255" s="207">
        <v>9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159</v>
      </c>
      <c r="AU255" s="213" t="s">
        <v>155</v>
      </c>
      <c r="AV255" s="14" t="s">
        <v>155</v>
      </c>
      <c r="AW255" s="14" t="s">
        <v>33</v>
      </c>
      <c r="AX255" s="14" t="s">
        <v>79</v>
      </c>
      <c r="AY255" s="213" t="s">
        <v>146</v>
      </c>
    </row>
    <row r="256" spans="1:65" s="2" customFormat="1" ht="16.5" customHeight="1">
      <c r="A256" s="35"/>
      <c r="B256" s="36"/>
      <c r="C256" s="174" t="s">
        <v>436</v>
      </c>
      <c r="D256" s="174" t="s">
        <v>149</v>
      </c>
      <c r="E256" s="175" t="s">
        <v>957</v>
      </c>
      <c r="F256" s="176" t="s">
        <v>958</v>
      </c>
      <c r="G256" s="177" t="s">
        <v>231</v>
      </c>
      <c r="H256" s="178">
        <v>12</v>
      </c>
      <c r="I256" s="179"/>
      <c r="J256" s="180">
        <f>ROUND(I256*H256,2)</f>
        <v>0</v>
      </c>
      <c r="K256" s="176" t="s">
        <v>751</v>
      </c>
      <c r="L256" s="40"/>
      <c r="M256" s="181" t="s">
        <v>19</v>
      </c>
      <c r="N256" s="182" t="s">
        <v>43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4.8999999999999998E-4</v>
      </c>
      <c r="T256" s="184">
        <f>S256*H256</f>
        <v>5.8799999999999998E-3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254</v>
      </c>
      <c r="AT256" s="185" t="s">
        <v>149</v>
      </c>
      <c r="AU256" s="185" t="s">
        <v>155</v>
      </c>
      <c r="AY256" s="18" t="s">
        <v>146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155</v>
      </c>
      <c r="BK256" s="186">
        <f>ROUND(I256*H256,2)</f>
        <v>0</v>
      </c>
      <c r="BL256" s="18" t="s">
        <v>254</v>
      </c>
      <c r="BM256" s="185" t="s">
        <v>959</v>
      </c>
    </row>
    <row r="257" spans="1:65" s="2" customFormat="1" ht="11.25">
      <c r="A257" s="35"/>
      <c r="B257" s="36"/>
      <c r="C257" s="37"/>
      <c r="D257" s="187" t="s">
        <v>157</v>
      </c>
      <c r="E257" s="37"/>
      <c r="F257" s="188" t="s">
        <v>960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157</v>
      </c>
      <c r="AU257" s="18" t="s">
        <v>155</v>
      </c>
    </row>
    <row r="258" spans="1:65" s="13" customFormat="1" ht="11.25">
      <c r="B258" s="192"/>
      <c r="C258" s="193"/>
      <c r="D258" s="194" t="s">
        <v>159</v>
      </c>
      <c r="E258" s="195" t="s">
        <v>19</v>
      </c>
      <c r="F258" s="196" t="s">
        <v>928</v>
      </c>
      <c r="G258" s="193"/>
      <c r="H258" s="195" t="s">
        <v>19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159</v>
      </c>
      <c r="AU258" s="202" t="s">
        <v>155</v>
      </c>
      <c r="AV258" s="13" t="s">
        <v>79</v>
      </c>
      <c r="AW258" s="13" t="s">
        <v>33</v>
      </c>
      <c r="AX258" s="13" t="s">
        <v>71</v>
      </c>
      <c r="AY258" s="202" t="s">
        <v>146</v>
      </c>
    </row>
    <row r="259" spans="1:65" s="14" customFormat="1" ht="11.25">
      <c r="B259" s="203"/>
      <c r="C259" s="204"/>
      <c r="D259" s="194" t="s">
        <v>159</v>
      </c>
      <c r="E259" s="205" t="s">
        <v>19</v>
      </c>
      <c r="F259" s="206" t="s">
        <v>93</v>
      </c>
      <c r="G259" s="204"/>
      <c r="H259" s="207">
        <v>12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159</v>
      </c>
      <c r="AU259" s="213" t="s">
        <v>155</v>
      </c>
      <c r="AV259" s="14" t="s">
        <v>155</v>
      </c>
      <c r="AW259" s="14" t="s">
        <v>33</v>
      </c>
      <c r="AX259" s="14" t="s">
        <v>79</v>
      </c>
      <c r="AY259" s="213" t="s">
        <v>146</v>
      </c>
    </row>
    <row r="260" spans="1:65" s="2" customFormat="1" ht="16.5" customHeight="1">
      <c r="A260" s="35"/>
      <c r="B260" s="36"/>
      <c r="C260" s="174" t="s">
        <v>444</v>
      </c>
      <c r="D260" s="174" t="s">
        <v>149</v>
      </c>
      <c r="E260" s="175" t="s">
        <v>961</v>
      </c>
      <c r="F260" s="176" t="s">
        <v>962</v>
      </c>
      <c r="G260" s="177" t="s">
        <v>865</v>
      </c>
      <c r="H260" s="178">
        <v>48</v>
      </c>
      <c r="I260" s="179"/>
      <c r="J260" s="180">
        <f>ROUND(I260*H260,2)</f>
        <v>0</v>
      </c>
      <c r="K260" s="176" t="s">
        <v>751</v>
      </c>
      <c r="L260" s="40"/>
      <c r="M260" s="181" t="s">
        <v>19</v>
      </c>
      <c r="N260" s="182" t="s">
        <v>43</v>
      </c>
      <c r="O260" s="65"/>
      <c r="P260" s="183">
        <f>O260*H260</f>
        <v>0</v>
      </c>
      <c r="Q260" s="183">
        <v>2.4000000000000001E-4</v>
      </c>
      <c r="R260" s="183">
        <f>Q260*H260</f>
        <v>1.1520000000000001E-2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254</v>
      </c>
      <c r="AT260" s="185" t="s">
        <v>149</v>
      </c>
      <c r="AU260" s="185" t="s">
        <v>155</v>
      </c>
      <c r="AY260" s="18" t="s">
        <v>146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155</v>
      </c>
      <c r="BK260" s="186">
        <f>ROUND(I260*H260,2)</f>
        <v>0</v>
      </c>
      <c r="BL260" s="18" t="s">
        <v>254</v>
      </c>
      <c r="BM260" s="185" t="s">
        <v>963</v>
      </c>
    </row>
    <row r="261" spans="1:65" s="2" customFormat="1" ht="11.25">
      <c r="A261" s="35"/>
      <c r="B261" s="36"/>
      <c r="C261" s="37"/>
      <c r="D261" s="187" t="s">
        <v>157</v>
      </c>
      <c r="E261" s="37"/>
      <c r="F261" s="188" t="s">
        <v>964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157</v>
      </c>
      <c r="AU261" s="18" t="s">
        <v>155</v>
      </c>
    </row>
    <row r="262" spans="1:65" s="13" customFormat="1" ht="11.25">
      <c r="B262" s="192"/>
      <c r="C262" s="193"/>
      <c r="D262" s="194" t="s">
        <v>159</v>
      </c>
      <c r="E262" s="195" t="s">
        <v>19</v>
      </c>
      <c r="F262" s="196" t="s">
        <v>928</v>
      </c>
      <c r="G262" s="193"/>
      <c r="H262" s="195" t="s">
        <v>19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159</v>
      </c>
      <c r="AU262" s="202" t="s">
        <v>155</v>
      </c>
      <c r="AV262" s="13" t="s">
        <v>79</v>
      </c>
      <c r="AW262" s="13" t="s">
        <v>33</v>
      </c>
      <c r="AX262" s="13" t="s">
        <v>71</v>
      </c>
      <c r="AY262" s="202" t="s">
        <v>146</v>
      </c>
    </row>
    <row r="263" spans="1:65" s="14" customFormat="1" ht="11.25">
      <c r="B263" s="203"/>
      <c r="C263" s="204"/>
      <c r="D263" s="194" t="s">
        <v>159</v>
      </c>
      <c r="E263" s="205" t="s">
        <v>19</v>
      </c>
      <c r="F263" s="206" t="s">
        <v>163</v>
      </c>
      <c r="G263" s="204"/>
      <c r="H263" s="207">
        <v>18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159</v>
      </c>
      <c r="AU263" s="213" t="s">
        <v>155</v>
      </c>
      <c r="AV263" s="14" t="s">
        <v>155</v>
      </c>
      <c r="AW263" s="14" t="s">
        <v>33</v>
      </c>
      <c r="AX263" s="14" t="s">
        <v>71</v>
      </c>
      <c r="AY263" s="213" t="s">
        <v>146</v>
      </c>
    </row>
    <row r="264" spans="1:65" s="14" customFormat="1" ht="11.25">
      <c r="B264" s="203"/>
      <c r="C264" s="204"/>
      <c r="D264" s="194" t="s">
        <v>159</v>
      </c>
      <c r="E264" s="205" t="s">
        <v>19</v>
      </c>
      <c r="F264" s="206" t="s">
        <v>163</v>
      </c>
      <c r="G264" s="204"/>
      <c r="H264" s="207">
        <v>18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159</v>
      </c>
      <c r="AU264" s="213" t="s">
        <v>155</v>
      </c>
      <c r="AV264" s="14" t="s">
        <v>155</v>
      </c>
      <c r="AW264" s="14" t="s">
        <v>33</v>
      </c>
      <c r="AX264" s="14" t="s">
        <v>71</v>
      </c>
      <c r="AY264" s="213" t="s">
        <v>146</v>
      </c>
    </row>
    <row r="265" spans="1:65" s="14" customFormat="1" ht="11.25">
      <c r="B265" s="203"/>
      <c r="C265" s="204"/>
      <c r="D265" s="194" t="s">
        <v>159</v>
      </c>
      <c r="E265" s="205" t="s">
        <v>19</v>
      </c>
      <c r="F265" s="206" t="s">
        <v>93</v>
      </c>
      <c r="G265" s="204"/>
      <c r="H265" s="207">
        <v>12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159</v>
      </c>
      <c r="AU265" s="213" t="s">
        <v>155</v>
      </c>
      <c r="AV265" s="14" t="s">
        <v>155</v>
      </c>
      <c r="AW265" s="14" t="s">
        <v>33</v>
      </c>
      <c r="AX265" s="14" t="s">
        <v>71</v>
      </c>
      <c r="AY265" s="213" t="s">
        <v>146</v>
      </c>
    </row>
    <row r="266" spans="1:65" s="15" customFormat="1" ht="11.25">
      <c r="B266" s="214"/>
      <c r="C266" s="215"/>
      <c r="D266" s="194" t="s">
        <v>159</v>
      </c>
      <c r="E266" s="216" t="s">
        <v>19</v>
      </c>
      <c r="F266" s="217" t="s">
        <v>164</v>
      </c>
      <c r="G266" s="215"/>
      <c r="H266" s="218">
        <v>48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159</v>
      </c>
      <c r="AU266" s="224" t="s">
        <v>155</v>
      </c>
      <c r="AV266" s="15" t="s">
        <v>154</v>
      </c>
      <c r="AW266" s="15" t="s">
        <v>33</v>
      </c>
      <c r="AX266" s="15" t="s">
        <v>79</v>
      </c>
      <c r="AY266" s="224" t="s">
        <v>146</v>
      </c>
    </row>
    <row r="267" spans="1:65" s="2" customFormat="1" ht="16.5" customHeight="1">
      <c r="A267" s="35"/>
      <c r="B267" s="36"/>
      <c r="C267" s="174" t="s">
        <v>450</v>
      </c>
      <c r="D267" s="174" t="s">
        <v>149</v>
      </c>
      <c r="E267" s="175" t="s">
        <v>965</v>
      </c>
      <c r="F267" s="176" t="s">
        <v>966</v>
      </c>
      <c r="G267" s="177" t="s">
        <v>231</v>
      </c>
      <c r="H267" s="178">
        <v>4</v>
      </c>
      <c r="I267" s="179"/>
      <c r="J267" s="180">
        <f>ROUND(I267*H267,2)</f>
        <v>0</v>
      </c>
      <c r="K267" s="176" t="s">
        <v>751</v>
      </c>
      <c r="L267" s="40"/>
      <c r="M267" s="181" t="s">
        <v>19</v>
      </c>
      <c r="N267" s="182" t="s">
        <v>43</v>
      </c>
      <c r="O267" s="65"/>
      <c r="P267" s="183">
        <f>O267*H267</f>
        <v>0</v>
      </c>
      <c r="Q267" s="183">
        <v>1.09E-3</v>
      </c>
      <c r="R267" s="183">
        <f>Q267*H267</f>
        <v>4.3600000000000002E-3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254</v>
      </c>
      <c r="AT267" s="185" t="s">
        <v>149</v>
      </c>
      <c r="AU267" s="185" t="s">
        <v>155</v>
      </c>
      <c r="AY267" s="18" t="s">
        <v>146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155</v>
      </c>
      <c r="BK267" s="186">
        <f>ROUND(I267*H267,2)</f>
        <v>0</v>
      </c>
      <c r="BL267" s="18" t="s">
        <v>254</v>
      </c>
      <c r="BM267" s="185" t="s">
        <v>967</v>
      </c>
    </row>
    <row r="268" spans="1:65" s="2" customFormat="1" ht="11.25">
      <c r="A268" s="35"/>
      <c r="B268" s="36"/>
      <c r="C268" s="37"/>
      <c r="D268" s="187" t="s">
        <v>157</v>
      </c>
      <c r="E268" s="37"/>
      <c r="F268" s="188" t="s">
        <v>968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157</v>
      </c>
      <c r="AU268" s="18" t="s">
        <v>155</v>
      </c>
    </row>
    <row r="269" spans="1:65" s="13" customFormat="1" ht="11.25">
      <c r="B269" s="192"/>
      <c r="C269" s="193"/>
      <c r="D269" s="194" t="s">
        <v>159</v>
      </c>
      <c r="E269" s="195" t="s">
        <v>19</v>
      </c>
      <c r="F269" s="196" t="s">
        <v>928</v>
      </c>
      <c r="G269" s="193"/>
      <c r="H269" s="195" t="s">
        <v>19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159</v>
      </c>
      <c r="AU269" s="202" t="s">
        <v>155</v>
      </c>
      <c r="AV269" s="13" t="s">
        <v>79</v>
      </c>
      <c r="AW269" s="13" t="s">
        <v>33</v>
      </c>
      <c r="AX269" s="13" t="s">
        <v>71</v>
      </c>
      <c r="AY269" s="202" t="s">
        <v>146</v>
      </c>
    </row>
    <row r="270" spans="1:65" s="14" customFormat="1" ht="11.25">
      <c r="B270" s="203"/>
      <c r="C270" s="204"/>
      <c r="D270" s="194" t="s">
        <v>159</v>
      </c>
      <c r="E270" s="205" t="s">
        <v>19</v>
      </c>
      <c r="F270" s="206" t="s">
        <v>154</v>
      </c>
      <c r="G270" s="204"/>
      <c r="H270" s="207">
        <v>4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159</v>
      </c>
      <c r="AU270" s="213" t="s">
        <v>155</v>
      </c>
      <c r="AV270" s="14" t="s">
        <v>155</v>
      </c>
      <c r="AW270" s="14" t="s">
        <v>33</v>
      </c>
      <c r="AX270" s="14" t="s">
        <v>79</v>
      </c>
      <c r="AY270" s="213" t="s">
        <v>146</v>
      </c>
    </row>
    <row r="271" spans="1:65" s="2" customFormat="1" ht="16.5" customHeight="1">
      <c r="A271" s="35"/>
      <c r="B271" s="36"/>
      <c r="C271" s="174" t="s">
        <v>456</v>
      </c>
      <c r="D271" s="174" t="s">
        <v>149</v>
      </c>
      <c r="E271" s="175" t="s">
        <v>969</v>
      </c>
      <c r="F271" s="176" t="s">
        <v>970</v>
      </c>
      <c r="G271" s="177" t="s">
        <v>865</v>
      </c>
      <c r="H271" s="178">
        <v>27</v>
      </c>
      <c r="I271" s="179"/>
      <c r="J271" s="180">
        <f>ROUND(I271*H271,2)</f>
        <v>0</v>
      </c>
      <c r="K271" s="176" t="s">
        <v>751</v>
      </c>
      <c r="L271" s="40"/>
      <c r="M271" s="181" t="s">
        <v>19</v>
      </c>
      <c r="N271" s="182" t="s">
        <v>43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1.56E-3</v>
      </c>
      <c r="T271" s="184">
        <f>S271*H271</f>
        <v>4.2119999999999998E-2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254</v>
      </c>
      <c r="AT271" s="185" t="s">
        <v>149</v>
      </c>
      <c r="AU271" s="185" t="s">
        <v>155</v>
      </c>
      <c r="AY271" s="18" t="s">
        <v>146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155</v>
      </c>
      <c r="BK271" s="186">
        <f>ROUND(I271*H271,2)</f>
        <v>0</v>
      </c>
      <c r="BL271" s="18" t="s">
        <v>254</v>
      </c>
      <c r="BM271" s="185" t="s">
        <v>971</v>
      </c>
    </row>
    <row r="272" spans="1:65" s="2" customFormat="1" ht="11.25">
      <c r="A272" s="35"/>
      <c r="B272" s="36"/>
      <c r="C272" s="37"/>
      <c r="D272" s="187" t="s">
        <v>157</v>
      </c>
      <c r="E272" s="37"/>
      <c r="F272" s="188" t="s">
        <v>972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157</v>
      </c>
      <c r="AU272" s="18" t="s">
        <v>155</v>
      </c>
    </row>
    <row r="273" spans="1:65" s="13" customFormat="1" ht="11.25">
      <c r="B273" s="192"/>
      <c r="C273" s="193"/>
      <c r="D273" s="194" t="s">
        <v>159</v>
      </c>
      <c r="E273" s="195" t="s">
        <v>19</v>
      </c>
      <c r="F273" s="196" t="s">
        <v>928</v>
      </c>
      <c r="G273" s="193"/>
      <c r="H273" s="195" t="s">
        <v>19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159</v>
      </c>
      <c r="AU273" s="202" t="s">
        <v>155</v>
      </c>
      <c r="AV273" s="13" t="s">
        <v>79</v>
      </c>
      <c r="AW273" s="13" t="s">
        <v>33</v>
      </c>
      <c r="AX273" s="13" t="s">
        <v>71</v>
      </c>
      <c r="AY273" s="202" t="s">
        <v>146</v>
      </c>
    </row>
    <row r="274" spans="1:65" s="14" customFormat="1" ht="11.25">
      <c r="B274" s="203"/>
      <c r="C274" s="204"/>
      <c r="D274" s="194" t="s">
        <v>159</v>
      </c>
      <c r="E274" s="205" t="s">
        <v>19</v>
      </c>
      <c r="F274" s="206" t="s">
        <v>973</v>
      </c>
      <c r="G274" s="204"/>
      <c r="H274" s="207">
        <v>27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159</v>
      </c>
      <c r="AU274" s="213" t="s">
        <v>155</v>
      </c>
      <c r="AV274" s="14" t="s">
        <v>155</v>
      </c>
      <c r="AW274" s="14" t="s">
        <v>33</v>
      </c>
      <c r="AX274" s="14" t="s">
        <v>71</v>
      </c>
      <c r="AY274" s="213" t="s">
        <v>146</v>
      </c>
    </row>
    <row r="275" spans="1:65" s="15" customFormat="1" ht="11.25">
      <c r="B275" s="214"/>
      <c r="C275" s="215"/>
      <c r="D275" s="194" t="s">
        <v>159</v>
      </c>
      <c r="E275" s="216" t="s">
        <v>19</v>
      </c>
      <c r="F275" s="217" t="s">
        <v>164</v>
      </c>
      <c r="G275" s="215"/>
      <c r="H275" s="218">
        <v>27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159</v>
      </c>
      <c r="AU275" s="224" t="s">
        <v>155</v>
      </c>
      <c r="AV275" s="15" t="s">
        <v>154</v>
      </c>
      <c r="AW275" s="15" t="s">
        <v>33</v>
      </c>
      <c r="AX275" s="15" t="s">
        <v>79</v>
      </c>
      <c r="AY275" s="224" t="s">
        <v>146</v>
      </c>
    </row>
    <row r="276" spans="1:65" s="2" customFormat="1" ht="16.5" customHeight="1">
      <c r="A276" s="35"/>
      <c r="B276" s="36"/>
      <c r="C276" s="174" t="s">
        <v>462</v>
      </c>
      <c r="D276" s="174" t="s">
        <v>149</v>
      </c>
      <c r="E276" s="175" t="s">
        <v>974</v>
      </c>
      <c r="F276" s="176" t="s">
        <v>975</v>
      </c>
      <c r="G276" s="177" t="s">
        <v>865</v>
      </c>
      <c r="H276" s="178">
        <v>9</v>
      </c>
      <c r="I276" s="179"/>
      <c r="J276" s="180">
        <f>ROUND(I276*H276,2)</f>
        <v>0</v>
      </c>
      <c r="K276" s="176" t="s">
        <v>976</v>
      </c>
      <c r="L276" s="40"/>
      <c r="M276" s="181" t="s">
        <v>19</v>
      </c>
      <c r="N276" s="182" t="s">
        <v>43</v>
      </c>
      <c r="O276" s="65"/>
      <c r="P276" s="183">
        <f>O276*H276</f>
        <v>0</v>
      </c>
      <c r="Q276" s="183">
        <v>1.8E-3</v>
      </c>
      <c r="R276" s="183">
        <f>Q276*H276</f>
        <v>1.6199999999999999E-2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254</v>
      </c>
      <c r="AT276" s="185" t="s">
        <v>149</v>
      </c>
      <c r="AU276" s="185" t="s">
        <v>155</v>
      </c>
      <c r="AY276" s="18" t="s">
        <v>146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155</v>
      </c>
      <c r="BK276" s="186">
        <f>ROUND(I276*H276,2)</f>
        <v>0</v>
      </c>
      <c r="BL276" s="18" t="s">
        <v>254</v>
      </c>
      <c r="BM276" s="185" t="s">
        <v>977</v>
      </c>
    </row>
    <row r="277" spans="1:65" s="13" customFormat="1" ht="11.25">
      <c r="B277" s="192"/>
      <c r="C277" s="193"/>
      <c r="D277" s="194" t="s">
        <v>159</v>
      </c>
      <c r="E277" s="195" t="s">
        <v>19</v>
      </c>
      <c r="F277" s="196" t="s">
        <v>928</v>
      </c>
      <c r="G277" s="193"/>
      <c r="H277" s="195" t="s">
        <v>19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159</v>
      </c>
      <c r="AU277" s="202" t="s">
        <v>155</v>
      </c>
      <c r="AV277" s="13" t="s">
        <v>79</v>
      </c>
      <c r="AW277" s="13" t="s">
        <v>33</v>
      </c>
      <c r="AX277" s="13" t="s">
        <v>71</v>
      </c>
      <c r="AY277" s="202" t="s">
        <v>146</v>
      </c>
    </row>
    <row r="278" spans="1:65" s="14" customFormat="1" ht="11.25">
      <c r="B278" s="203"/>
      <c r="C278" s="204"/>
      <c r="D278" s="194" t="s">
        <v>159</v>
      </c>
      <c r="E278" s="205" t="s">
        <v>19</v>
      </c>
      <c r="F278" s="206" t="s">
        <v>209</v>
      </c>
      <c r="G278" s="204"/>
      <c r="H278" s="207">
        <v>9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159</v>
      </c>
      <c r="AU278" s="213" t="s">
        <v>155</v>
      </c>
      <c r="AV278" s="14" t="s">
        <v>155</v>
      </c>
      <c r="AW278" s="14" t="s">
        <v>33</v>
      </c>
      <c r="AX278" s="14" t="s">
        <v>79</v>
      </c>
      <c r="AY278" s="213" t="s">
        <v>146</v>
      </c>
    </row>
    <row r="279" spans="1:65" s="2" customFormat="1" ht="16.5" customHeight="1">
      <c r="A279" s="35"/>
      <c r="B279" s="36"/>
      <c r="C279" s="174" t="s">
        <v>466</v>
      </c>
      <c r="D279" s="174" t="s">
        <v>149</v>
      </c>
      <c r="E279" s="175" t="s">
        <v>978</v>
      </c>
      <c r="F279" s="176" t="s">
        <v>979</v>
      </c>
      <c r="G279" s="177" t="s">
        <v>865</v>
      </c>
      <c r="H279" s="178">
        <v>9</v>
      </c>
      <c r="I279" s="179"/>
      <c r="J279" s="180">
        <f>ROUND(I279*H279,2)</f>
        <v>0</v>
      </c>
      <c r="K279" s="176" t="s">
        <v>751</v>
      </c>
      <c r="L279" s="40"/>
      <c r="M279" s="181" t="s">
        <v>19</v>
      </c>
      <c r="N279" s="182" t="s">
        <v>43</v>
      </c>
      <c r="O279" s="65"/>
      <c r="P279" s="183">
        <f>O279*H279</f>
        <v>0</v>
      </c>
      <c r="Q279" s="183">
        <v>1.8400000000000001E-3</v>
      </c>
      <c r="R279" s="183">
        <f>Q279*H279</f>
        <v>1.6560000000000002E-2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254</v>
      </c>
      <c r="AT279" s="185" t="s">
        <v>149</v>
      </c>
      <c r="AU279" s="185" t="s">
        <v>155</v>
      </c>
      <c r="AY279" s="18" t="s">
        <v>146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155</v>
      </c>
      <c r="BK279" s="186">
        <f>ROUND(I279*H279,2)</f>
        <v>0</v>
      </c>
      <c r="BL279" s="18" t="s">
        <v>254</v>
      </c>
      <c r="BM279" s="185" t="s">
        <v>980</v>
      </c>
    </row>
    <row r="280" spans="1:65" s="2" customFormat="1" ht="11.25">
      <c r="A280" s="35"/>
      <c r="B280" s="36"/>
      <c r="C280" s="37"/>
      <c r="D280" s="187" t="s">
        <v>157</v>
      </c>
      <c r="E280" s="37"/>
      <c r="F280" s="188" t="s">
        <v>981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157</v>
      </c>
      <c r="AU280" s="18" t="s">
        <v>155</v>
      </c>
    </row>
    <row r="281" spans="1:65" s="13" customFormat="1" ht="11.25">
      <c r="B281" s="192"/>
      <c r="C281" s="193"/>
      <c r="D281" s="194" t="s">
        <v>159</v>
      </c>
      <c r="E281" s="195" t="s">
        <v>19</v>
      </c>
      <c r="F281" s="196" t="s">
        <v>928</v>
      </c>
      <c r="G281" s="193"/>
      <c r="H281" s="195" t="s">
        <v>19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159</v>
      </c>
      <c r="AU281" s="202" t="s">
        <v>155</v>
      </c>
      <c r="AV281" s="13" t="s">
        <v>79</v>
      </c>
      <c r="AW281" s="13" t="s">
        <v>33</v>
      </c>
      <c r="AX281" s="13" t="s">
        <v>71</v>
      </c>
      <c r="AY281" s="202" t="s">
        <v>146</v>
      </c>
    </row>
    <row r="282" spans="1:65" s="14" customFormat="1" ht="11.25">
      <c r="B282" s="203"/>
      <c r="C282" s="204"/>
      <c r="D282" s="194" t="s">
        <v>159</v>
      </c>
      <c r="E282" s="205" t="s">
        <v>19</v>
      </c>
      <c r="F282" s="206" t="s">
        <v>209</v>
      </c>
      <c r="G282" s="204"/>
      <c r="H282" s="207">
        <v>9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159</v>
      </c>
      <c r="AU282" s="213" t="s">
        <v>155</v>
      </c>
      <c r="AV282" s="14" t="s">
        <v>155</v>
      </c>
      <c r="AW282" s="14" t="s">
        <v>33</v>
      </c>
      <c r="AX282" s="14" t="s">
        <v>79</v>
      </c>
      <c r="AY282" s="213" t="s">
        <v>146</v>
      </c>
    </row>
    <row r="283" spans="1:65" s="2" customFormat="1" ht="16.5" customHeight="1">
      <c r="A283" s="35"/>
      <c r="B283" s="36"/>
      <c r="C283" s="174" t="s">
        <v>471</v>
      </c>
      <c r="D283" s="174" t="s">
        <v>149</v>
      </c>
      <c r="E283" s="175" t="s">
        <v>982</v>
      </c>
      <c r="F283" s="176" t="s">
        <v>983</v>
      </c>
      <c r="G283" s="177" t="s">
        <v>231</v>
      </c>
      <c r="H283" s="178">
        <v>9</v>
      </c>
      <c r="I283" s="179"/>
      <c r="J283" s="180">
        <f>ROUND(I283*H283,2)</f>
        <v>0</v>
      </c>
      <c r="K283" s="176" t="s">
        <v>751</v>
      </c>
      <c r="L283" s="40"/>
      <c r="M283" s="181" t="s">
        <v>19</v>
      </c>
      <c r="N283" s="182" t="s">
        <v>43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2.2499999999999998E-3</v>
      </c>
      <c r="T283" s="184">
        <f>S283*H283</f>
        <v>2.0249999999999997E-2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254</v>
      </c>
      <c r="AT283" s="185" t="s">
        <v>149</v>
      </c>
      <c r="AU283" s="185" t="s">
        <v>155</v>
      </c>
      <c r="AY283" s="18" t="s">
        <v>146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155</v>
      </c>
      <c r="BK283" s="186">
        <f>ROUND(I283*H283,2)</f>
        <v>0</v>
      </c>
      <c r="BL283" s="18" t="s">
        <v>254</v>
      </c>
      <c r="BM283" s="185" t="s">
        <v>984</v>
      </c>
    </row>
    <row r="284" spans="1:65" s="2" customFormat="1" ht="11.25">
      <c r="A284" s="35"/>
      <c r="B284" s="36"/>
      <c r="C284" s="37"/>
      <c r="D284" s="187" t="s">
        <v>157</v>
      </c>
      <c r="E284" s="37"/>
      <c r="F284" s="188" t="s">
        <v>985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157</v>
      </c>
      <c r="AU284" s="18" t="s">
        <v>155</v>
      </c>
    </row>
    <row r="285" spans="1:65" s="13" customFormat="1" ht="11.25">
      <c r="B285" s="192"/>
      <c r="C285" s="193"/>
      <c r="D285" s="194" t="s">
        <v>159</v>
      </c>
      <c r="E285" s="195" t="s">
        <v>19</v>
      </c>
      <c r="F285" s="196" t="s">
        <v>928</v>
      </c>
      <c r="G285" s="193"/>
      <c r="H285" s="195" t="s">
        <v>19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159</v>
      </c>
      <c r="AU285" s="202" t="s">
        <v>155</v>
      </c>
      <c r="AV285" s="13" t="s">
        <v>79</v>
      </c>
      <c r="AW285" s="13" t="s">
        <v>33</v>
      </c>
      <c r="AX285" s="13" t="s">
        <v>71</v>
      </c>
      <c r="AY285" s="202" t="s">
        <v>146</v>
      </c>
    </row>
    <row r="286" spans="1:65" s="14" customFormat="1" ht="11.25">
      <c r="B286" s="203"/>
      <c r="C286" s="204"/>
      <c r="D286" s="194" t="s">
        <v>159</v>
      </c>
      <c r="E286" s="205" t="s">
        <v>19</v>
      </c>
      <c r="F286" s="206" t="s">
        <v>209</v>
      </c>
      <c r="G286" s="204"/>
      <c r="H286" s="207">
        <v>9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159</v>
      </c>
      <c r="AU286" s="213" t="s">
        <v>155</v>
      </c>
      <c r="AV286" s="14" t="s">
        <v>155</v>
      </c>
      <c r="AW286" s="14" t="s">
        <v>33</v>
      </c>
      <c r="AX286" s="14" t="s">
        <v>79</v>
      </c>
      <c r="AY286" s="213" t="s">
        <v>146</v>
      </c>
    </row>
    <row r="287" spans="1:65" s="2" customFormat="1" ht="16.5" customHeight="1">
      <c r="A287" s="35"/>
      <c r="B287" s="36"/>
      <c r="C287" s="174" t="s">
        <v>476</v>
      </c>
      <c r="D287" s="174" t="s">
        <v>149</v>
      </c>
      <c r="E287" s="175" t="s">
        <v>986</v>
      </c>
      <c r="F287" s="176" t="s">
        <v>987</v>
      </c>
      <c r="G287" s="177" t="s">
        <v>231</v>
      </c>
      <c r="H287" s="178">
        <v>9</v>
      </c>
      <c r="I287" s="179"/>
      <c r="J287" s="180">
        <f>ROUND(I287*H287,2)</f>
        <v>0</v>
      </c>
      <c r="K287" s="176" t="s">
        <v>751</v>
      </c>
      <c r="L287" s="40"/>
      <c r="M287" s="181" t="s">
        <v>19</v>
      </c>
      <c r="N287" s="182" t="s">
        <v>43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5.1999999999999995E-4</v>
      </c>
      <c r="T287" s="184">
        <f>S287*H287</f>
        <v>4.6799999999999993E-3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254</v>
      </c>
      <c r="AT287" s="185" t="s">
        <v>149</v>
      </c>
      <c r="AU287" s="185" t="s">
        <v>155</v>
      </c>
      <c r="AY287" s="18" t="s">
        <v>146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155</v>
      </c>
      <c r="BK287" s="186">
        <f>ROUND(I287*H287,2)</f>
        <v>0</v>
      </c>
      <c r="BL287" s="18" t="s">
        <v>254</v>
      </c>
      <c r="BM287" s="185" t="s">
        <v>988</v>
      </c>
    </row>
    <row r="288" spans="1:65" s="2" customFormat="1" ht="11.25">
      <c r="A288" s="35"/>
      <c r="B288" s="36"/>
      <c r="C288" s="37"/>
      <c r="D288" s="187" t="s">
        <v>157</v>
      </c>
      <c r="E288" s="37"/>
      <c r="F288" s="188" t="s">
        <v>989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157</v>
      </c>
      <c r="AU288" s="18" t="s">
        <v>155</v>
      </c>
    </row>
    <row r="289" spans="1:65" s="13" customFormat="1" ht="11.25">
      <c r="B289" s="192"/>
      <c r="C289" s="193"/>
      <c r="D289" s="194" t="s">
        <v>159</v>
      </c>
      <c r="E289" s="195" t="s">
        <v>19</v>
      </c>
      <c r="F289" s="196" t="s">
        <v>928</v>
      </c>
      <c r="G289" s="193"/>
      <c r="H289" s="195" t="s">
        <v>19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159</v>
      </c>
      <c r="AU289" s="202" t="s">
        <v>155</v>
      </c>
      <c r="AV289" s="13" t="s">
        <v>79</v>
      </c>
      <c r="AW289" s="13" t="s">
        <v>33</v>
      </c>
      <c r="AX289" s="13" t="s">
        <v>71</v>
      </c>
      <c r="AY289" s="202" t="s">
        <v>146</v>
      </c>
    </row>
    <row r="290" spans="1:65" s="14" customFormat="1" ht="11.25">
      <c r="B290" s="203"/>
      <c r="C290" s="204"/>
      <c r="D290" s="194" t="s">
        <v>159</v>
      </c>
      <c r="E290" s="205" t="s">
        <v>19</v>
      </c>
      <c r="F290" s="206" t="s">
        <v>209</v>
      </c>
      <c r="G290" s="204"/>
      <c r="H290" s="207">
        <v>9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159</v>
      </c>
      <c r="AU290" s="213" t="s">
        <v>155</v>
      </c>
      <c r="AV290" s="14" t="s">
        <v>155</v>
      </c>
      <c r="AW290" s="14" t="s">
        <v>33</v>
      </c>
      <c r="AX290" s="14" t="s">
        <v>79</v>
      </c>
      <c r="AY290" s="213" t="s">
        <v>146</v>
      </c>
    </row>
    <row r="291" spans="1:65" s="2" customFormat="1" ht="24.2" customHeight="1">
      <c r="A291" s="35"/>
      <c r="B291" s="36"/>
      <c r="C291" s="174" t="s">
        <v>481</v>
      </c>
      <c r="D291" s="174" t="s">
        <v>149</v>
      </c>
      <c r="E291" s="175" t="s">
        <v>990</v>
      </c>
      <c r="F291" s="176" t="s">
        <v>991</v>
      </c>
      <c r="G291" s="177" t="s">
        <v>865</v>
      </c>
      <c r="H291" s="178">
        <v>9</v>
      </c>
      <c r="I291" s="179"/>
      <c r="J291" s="180">
        <f>ROUND(I291*H291,2)</f>
        <v>0</v>
      </c>
      <c r="K291" s="176" t="s">
        <v>751</v>
      </c>
      <c r="L291" s="40"/>
      <c r="M291" s="181" t="s">
        <v>19</v>
      </c>
      <c r="N291" s="182" t="s">
        <v>43</v>
      </c>
      <c r="O291" s="65"/>
      <c r="P291" s="183">
        <f>O291*H291</f>
        <v>0</v>
      </c>
      <c r="Q291" s="183">
        <v>1.8400000000000001E-3</v>
      </c>
      <c r="R291" s="183">
        <f>Q291*H291</f>
        <v>1.6560000000000002E-2</v>
      </c>
      <c r="S291" s="183">
        <v>0</v>
      </c>
      <c r="T291" s="18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5" t="s">
        <v>254</v>
      </c>
      <c r="AT291" s="185" t="s">
        <v>149</v>
      </c>
      <c r="AU291" s="185" t="s">
        <v>155</v>
      </c>
      <c r="AY291" s="18" t="s">
        <v>146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8" t="s">
        <v>155</v>
      </c>
      <c r="BK291" s="186">
        <f>ROUND(I291*H291,2)</f>
        <v>0</v>
      </c>
      <c r="BL291" s="18" t="s">
        <v>254</v>
      </c>
      <c r="BM291" s="185" t="s">
        <v>992</v>
      </c>
    </row>
    <row r="292" spans="1:65" s="2" customFormat="1" ht="11.25">
      <c r="A292" s="35"/>
      <c r="B292" s="36"/>
      <c r="C292" s="37"/>
      <c r="D292" s="187" t="s">
        <v>157</v>
      </c>
      <c r="E292" s="37"/>
      <c r="F292" s="188" t="s">
        <v>993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157</v>
      </c>
      <c r="AU292" s="18" t="s">
        <v>155</v>
      </c>
    </row>
    <row r="293" spans="1:65" s="13" customFormat="1" ht="11.25">
      <c r="B293" s="192"/>
      <c r="C293" s="193"/>
      <c r="D293" s="194" t="s">
        <v>159</v>
      </c>
      <c r="E293" s="195" t="s">
        <v>19</v>
      </c>
      <c r="F293" s="196" t="s">
        <v>928</v>
      </c>
      <c r="G293" s="193"/>
      <c r="H293" s="195" t="s">
        <v>19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159</v>
      </c>
      <c r="AU293" s="202" t="s">
        <v>155</v>
      </c>
      <c r="AV293" s="13" t="s">
        <v>79</v>
      </c>
      <c r="AW293" s="13" t="s">
        <v>33</v>
      </c>
      <c r="AX293" s="13" t="s">
        <v>71</v>
      </c>
      <c r="AY293" s="202" t="s">
        <v>146</v>
      </c>
    </row>
    <row r="294" spans="1:65" s="14" customFormat="1" ht="11.25">
      <c r="B294" s="203"/>
      <c r="C294" s="204"/>
      <c r="D294" s="194" t="s">
        <v>159</v>
      </c>
      <c r="E294" s="205" t="s">
        <v>19</v>
      </c>
      <c r="F294" s="206" t="s">
        <v>209</v>
      </c>
      <c r="G294" s="204"/>
      <c r="H294" s="207">
        <v>9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159</v>
      </c>
      <c r="AU294" s="213" t="s">
        <v>155</v>
      </c>
      <c r="AV294" s="14" t="s">
        <v>155</v>
      </c>
      <c r="AW294" s="14" t="s">
        <v>33</v>
      </c>
      <c r="AX294" s="14" t="s">
        <v>79</v>
      </c>
      <c r="AY294" s="213" t="s">
        <v>146</v>
      </c>
    </row>
    <row r="295" spans="1:65" s="2" customFormat="1" ht="16.5" customHeight="1">
      <c r="A295" s="35"/>
      <c r="B295" s="36"/>
      <c r="C295" s="174" t="s">
        <v>486</v>
      </c>
      <c r="D295" s="174" t="s">
        <v>149</v>
      </c>
      <c r="E295" s="175" t="s">
        <v>994</v>
      </c>
      <c r="F295" s="176" t="s">
        <v>995</v>
      </c>
      <c r="G295" s="177" t="s">
        <v>231</v>
      </c>
      <c r="H295" s="178">
        <v>9</v>
      </c>
      <c r="I295" s="179"/>
      <c r="J295" s="180">
        <f>ROUND(I295*H295,2)</f>
        <v>0</v>
      </c>
      <c r="K295" s="176" t="s">
        <v>751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2.4000000000000001E-4</v>
      </c>
      <c r="R295" s="183">
        <f>Q295*H295</f>
        <v>2.16E-3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254</v>
      </c>
      <c r="AT295" s="185" t="s">
        <v>149</v>
      </c>
      <c r="AU295" s="185" t="s">
        <v>155</v>
      </c>
      <c r="AY295" s="18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155</v>
      </c>
      <c r="BK295" s="186">
        <f>ROUND(I295*H295,2)</f>
        <v>0</v>
      </c>
      <c r="BL295" s="18" t="s">
        <v>254</v>
      </c>
      <c r="BM295" s="185" t="s">
        <v>996</v>
      </c>
    </row>
    <row r="296" spans="1:65" s="2" customFormat="1" ht="11.25">
      <c r="A296" s="35"/>
      <c r="B296" s="36"/>
      <c r="C296" s="37"/>
      <c r="D296" s="187" t="s">
        <v>157</v>
      </c>
      <c r="E296" s="37"/>
      <c r="F296" s="188" t="s">
        <v>997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157</v>
      </c>
      <c r="AU296" s="18" t="s">
        <v>155</v>
      </c>
    </row>
    <row r="297" spans="1:65" s="13" customFormat="1" ht="11.25">
      <c r="B297" s="192"/>
      <c r="C297" s="193"/>
      <c r="D297" s="194" t="s">
        <v>159</v>
      </c>
      <c r="E297" s="195" t="s">
        <v>19</v>
      </c>
      <c r="F297" s="196" t="s">
        <v>928</v>
      </c>
      <c r="G297" s="193"/>
      <c r="H297" s="195" t="s">
        <v>19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159</v>
      </c>
      <c r="AU297" s="202" t="s">
        <v>155</v>
      </c>
      <c r="AV297" s="13" t="s">
        <v>79</v>
      </c>
      <c r="AW297" s="13" t="s">
        <v>33</v>
      </c>
      <c r="AX297" s="13" t="s">
        <v>71</v>
      </c>
      <c r="AY297" s="202" t="s">
        <v>146</v>
      </c>
    </row>
    <row r="298" spans="1:65" s="14" customFormat="1" ht="11.25">
      <c r="B298" s="203"/>
      <c r="C298" s="204"/>
      <c r="D298" s="194" t="s">
        <v>159</v>
      </c>
      <c r="E298" s="205" t="s">
        <v>19</v>
      </c>
      <c r="F298" s="206" t="s">
        <v>209</v>
      </c>
      <c r="G298" s="204"/>
      <c r="H298" s="207">
        <v>9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159</v>
      </c>
      <c r="AU298" s="213" t="s">
        <v>155</v>
      </c>
      <c r="AV298" s="14" t="s">
        <v>155</v>
      </c>
      <c r="AW298" s="14" t="s">
        <v>33</v>
      </c>
      <c r="AX298" s="14" t="s">
        <v>79</v>
      </c>
      <c r="AY298" s="213" t="s">
        <v>146</v>
      </c>
    </row>
    <row r="299" spans="1:65" s="2" customFormat="1" ht="16.5" customHeight="1">
      <c r="A299" s="35"/>
      <c r="B299" s="36"/>
      <c r="C299" s="174" t="s">
        <v>491</v>
      </c>
      <c r="D299" s="174" t="s">
        <v>149</v>
      </c>
      <c r="E299" s="175" t="s">
        <v>998</v>
      </c>
      <c r="F299" s="176" t="s">
        <v>999</v>
      </c>
      <c r="G299" s="177" t="s">
        <v>231</v>
      </c>
      <c r="H299" s="178">
        <v>9</v>
      </c>
      <c r="I299" s="179"/>
      <c r="J299" s="180">
        <f>ROUND(I299*H299,2)</f>
        <v>0</v>
      </c>
      <c r="K299" s="176" t="s">
        <v>751</v>
      </c>
      <c r="L299" s="40"/>
      <c r="M299" s="181" t="s">
        <v>19</v>
      </c>
      <c r="N299" s="182" t="s">
        <v>43</v>
      </c>
      <c r="O299" s="65"/>
      <c r="P299" s="183">
        <f>O299*H299</f>
        <v>0</v>
      </c>
      <c r="Q299" s="183">
        <v>2.7999999999999998E-4</v>
      </c>
      <c r="R299" s="183">
        <f>Q299*H299</f>
        <v>2.5199999999999997E-3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254</v>
      </c>
      <c r="AT299" s="185" t="s">
        <v>149</v>
      </c>
      <c r="AU299" s="185" t="s">
        <v>155</v>
      </c>
      <c r="AY299" s="18" t="s">
        <v>146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155</v>
      </c>
      <c r="BK299" s="186">
        <f>ROUND(I299*H299,2)</f>
        <v>0</v>
      </c>
      <c r="BL299" s="18" t="s">
        <v>254</v>
      </c>
      <c r="BM299" s="185" t="s">
        <v>1000</v>
      </c>
    </row>
    <row r="300" spans="1:65" s="2" customFormat="1" ht="11.25">
      <c r="A300" s="35"/>
      <c r="B300" s="36"/>
      <c r="C300" s="37"/>
      <c r="D300" s="187" t="s">
        <v>157</v>
      </c>
      <c r="E300" s="37"/>
      <c r="F300" s="188" t="s">
        <v>1001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157</v>
      </c>
      <c r="AU300" s="18" t="s">
        <v>155</v>
      </c>
    </row>
    <row r="301" spans="1:65" s="13" customFormat="1" ht="11.25">
      <c r="B301" s="192"/>
      <c r="C301" s="193"/>
      <c r="D301" s="194" t="s">
        <v>159</v>
      </c>
      <c r="E301" s="195" t="s">
        <v>19</v>
      </c>
      <c r="F301" s="196" t="s">
        <v>928</v>
      </c>
      <c r="G301" s="193"/>
      <c r="H301" s="195" t="s">
        <v>19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159</v>
      </c>
      <c r="AU301" s="202" t="s">
        <v>155</v>
      </c>
      <c r="AV301" s="13" t="s">
        <v>79</v>
      </c>
      <c r="AW301" s="13" t="s">
        <v>33</v>
      </c>
      <c r="AX301" s="13" t="s">
        <v>71</v>
      </c>
      <c r="AY301" s="202" t="s">
        <v>146</v>
      </c>
    </row>
    <row r="302" spans="1:65" s="14" customFormat="1" ht="11.25">
      <c r="B302" s="203"/>
      <c r="C302" s="204"/>
      <c r="D302" s="194" t="s">
        <v>159</v>
      </c>
      <c r="E302" s="205" t="s">
        <v>19</v>
      </c>
      <c r="F302" s="206" t="s">
        <v>209</v>
      </c>
      <c r="G302" s="204"/>
      <c r="H302" s="207">
        <v>9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159</v>
      </c>
      <c r="AU302" s="213" t="s">
        <v>155</v>
      </c>
      <c r="AV302" s="14" t="s">
        <v>155</v>
      </c>
      <c r="AW302" s="14" t="s">
        <v>33</v>
      </c>
      <c r="AX302" s="14" t="s">
        <v>79</v>
      </c>
      <c r="AY302" s="213" t="s">
        <v>146</v>
      </c>
    </row>
    <row r="303" spans="1:65" s="2" customFormat="1" ht="24.2" customHeight="1">
      <c r="A303" s="35"/>
      <c r="B303" s="36"/>
      <c r="C303" s="174" t="s">
        <v>496</v>
      </c>
      <c r="D303" s="174" t="s">
        <v>149</v>
      </c>
      <c r="E303" s="175" t="s">
        <v>1002</v>
      </c>
      <c r="F303" s="176" t="s">
        <v>1003</v>
      </c>
      <c r="G303" s="177" t="s">
        <v>231</v>
      </c>
      <c r="H303" s="178">
        <v>9</v>
      </c>
      <c r="I303" s="179"/>
      <c r="J303" s="180">
        <f>ROUND(I303*H303,2)</f>
        <v>0</v>
      </c>
      <c r="K303" s="176" t="s">
        <v>751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4.6999999999999999E-4</v>
      </c>
      <c r="R303" s="183">
        <f>Q303*H303</f>
        <v>4.2300000000000003E-3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254</v>
      </c>
      <c r="AT303" s="185" t="s">
        <v>149</v>
      </c>
      <c r="AU303" s="185" t="s">
        <v>155</v>
      </c>
      <c r="AY303" s="18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155</v>
      </c>
      <c r="BK303" s="186">
        <f>ROUND(I303*H303,2)</f>
        <v>0</v>
      </c>
      <c r="BL303" s="18" t="s">
        <v>254</v>
      </c>
      <c r="BM303" s="185" t="s">
        <v>1004</v>
      </c>
    </row>
    <row r="304" spans="1:65" s="2" customFormat="1" ht="11.25">
      <c r="A304" s="35"/>
      <c r="B304" s="36"/>
      <c r="C304" s="37"/>
      <c r="D304" s="187" t="s">
        <v>157</v>
      </c>
      <c r="E304" s="37"/>
      <c r="F304" s="188" t="s">
        <v>1005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157</v>
      </c>
      <c r="AU304" s="18" t="s">
        <v>155</v>
      </c>
    </row>
    <row r="305" spans="1:65" s="13" customFormat="1" ht="11.25">
      <c r="B305" s="192"/>
      <c r="C305" s="193"/>
      <c r="D305" s="194" t="s">
        <v>159</v>
      </c>
      <c r="E305" s="195" t="s">
        <v>19</v>
      </c>
      <c r="F305" s="196" t="s">
        <v>928</v>
      </c>
      <c r="G305" s="193"/>
      <c r="H305" s="195" t="s">
        <v>19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159</v>
      </c>
      <c r="AU305" s="202" t="s">
        <v>155</v>
      </c>
      <c r="AV305" s="13" t="s">
        <v>79</v>
      </c>
      <c r="AW305" s="13" t="s">
        <v>33</v>
      </c>
      <c r="AX305" s="13" t="s">
        <v>71</v>
      </c>
      <c r="AY305" s="202" t="s">
        <v>146</v>
      </c>
    </row>
    <row r="306" spans="1:65" s="14" customFormat="1" ht="11.25">
      <c r="B306" s="203"/>
      <c r="C306" s="204"/>
      <c r="D306" s="194" t="s">
        <v>159</v>
      </c>
      <c r="E306" s="205" t="s">
        <v>19</v>
      </c>
      <c r="F306" s="206" t="s">
        <v>209</v>
      </c>
      <c r="G306" s="204"/>
      <c r="H306" s="207">
        <v>9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159</v>
      </c>
      <c r="AU306" s="213" t="s">
        <v>155</v>
      </c>
      <c r="AV306" s="14" t="s">
        <v>155</v>
      </c>
      <c r="AW306" s="14" t="s">
        <v>33</v>
      </c>
      <c r="AX306" s="14" t="s">
        <v>79</v>
      </c>
      <c r="AY306" s="213" t="s">
        <v>146</v>
      </c>
    </row>
    <row r="307" spans="1:65" s="2" customFormat="1" ht="16.5" customHeight="1">
      <c r="A307" s="35"/>
      <c r="B307" s="36"/>
      <c r="C307" s="174" t="s">
        <v>501</v>
      </c>
      <c r="D307" s="174" t="s">
        <v>149</v>
      </c>
      <c r="E307" s="175" t="s">
        <v>1006</v>
      </c>
      <c r="F307" s="176" t="s">
        <v>1007</v>
      </c>
      <c r="G307" s="177" t="s">
        <v>231</v>
      </c>
      <c r="H307" s="178">
        <v>4</v>
      </c>
      <c r="I307" s="179"/>
      <c r="J307" s="180">
        <f>ROUND(I307*H307,2)</f>
        <v>0</v>
      </c>
      <c r="K307" s="176" t="s">
        <v>751</v>
      </c>
      <c r="L307" s="40"/>
      <c r="M307" s="181" t="s">
        <v>19</v>
      </c>
      <c r="N307" s="182" t="s">
        <v>43</v>
      </c>
      <c r="O307" s="65"/>
      <c r="P307" s="183">
        <f>O307*H307</f>
        <v>0</v>
      </c>
      <c r="Q307" s="183">
        <v>5.0000000000000001E-4</v>
      </c>
      <c r="R307" s="183">
        <f>Q307*H307</f>
        <v>2E-3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254</v>
      </c>
      <c r="AT307" s="185" t="s">
        <v>149</v>
      </c>
      <c r="AU307" s="185" t="s">
        <v>155</v>
      </c>
      <c r="AY307" s="18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155</v>
      </c>
      <c r="BK307" s="186">
        <f>ROUND(I307*H307,2)</f>
        <v>0</v>
      </c>
      <c r="BL307" s="18" t="s">
        <v>254</v>
      </c>
      <c r="BM307" s="185" t="s">
        <v>1008</v>
      </c>
    </row>
    <row r="308" spans="1:65" s="2" customFormat="1" ht="11.25">
      <c r="A308" s="35"/>
      <c r="B308" s="36"/>
      <c r="C308" s="37"/>
      <c r="D308" s="187" t="s">
        <v>157</v>
      </c>
      <c r="E308" s="37"/>
      <c r="F308" s="188" t="s">
        <v>1009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157</v>
      </c>
      <c r="AU308" s="18" t="s">
        <v>155</v>
      </c>
    </row>
    <row r="309" spans="1:65" s="13" customFormat="1" ht="11.25">
      <c r="B309" s="192"/>
      <c r="C309" s="193"/>
      <c r="D309" s="194" t="s">
        <v>159</v>
      </c>
      <c r="E309" s="195" t="s">
        <v>19</v>
      </c>
      <c r="F309" s="196" t="s">
        <v>928</v>
      </c>
      <c r="G309" s="193"/>
      <c r="H309" s="195" t="s">
        <v>19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159</v>
      </c>
      <c r="AU309" s="202" t="s">
        <v>155</v>
      </c>
      <c r="AV309" s="13" t="s">
        <v>79</v>
      </c>
      <c r="AW309" s="13" t="s">
        <v>33</v>
      </c>
      <c r="AX309" s="13" t="s">
        <v>71</v>
      </c>
      <c r="AY309" s="202" t="s">
        <v>146</v>
      </c>
    </row>
    <row r="310" spans="1:65" s="14" customFormat="1" ht="11.25">
      <c r="B310" s="203"/>
      <c r="C310" s="204"/>
      <c r="D310" s="194" t="s">
        <v>159</v>
      </c>
      <c r="E310" s="205" t="s">
        <v>19</v>
      </c>
      <c r="F310" s="206" t="s">
        <v>154</v>
      </c>
      <c r="G310" s="204"/>
      <c r="H310" s="207">
        <v>4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159</v>
      </c>
      <c r="AU310" s="213" t="s">
        <v>155</v>
      </c>
      <c r="AV310" s="14" t="s">
        <v>155</v>
      </c>
      <c r="AW310" s="14" t="s">
        <v>33</v>
      </c>
      <c r="AX310" s="14" t="s">
        <v>79</v>
      </c>
      <c r="AY310" s="213" t="s">
        <v>146</v>
      </c>
    </row>
    <row r="311" spans="1:65" s="2" customFormat="1" ht="24.2" customHeight="1">
      <c r="A311" s="35"/>
      <c r="B311" s="36"/>
      <c r="C311" s="174" t="s">
        <v>509</v>
      </c>
      <c r="D311" s="174" t="s">
        <v>149</v>
      </c>
      <c r="E311" s="175" t="s">
        <v>1010</v>
      </c>
      <c r="F311" s="176" t="s">
        <v>1011</v>
      </c>
      <c r="G311" s="177" t="s">
        <v>333</v>
      </c>
      <c r="H311" s="178">
        <v>0.66900000000000004</v>
      </c>
      <c r="I311" s="179"/>
      <c r="J311" s="180">
        <f>ROUND(I311*H311,2)</f>
        <v>0</v>
      </c>
      <c r="K311" s="176" t="s">
        <v>751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254</v>
      </c>
      <c r="AT311" s="185" t="s">
        <v>149</v>
      </c>
      <c r="AU311" s="185" t="s">
        <v>155</v>
      </c>
      <c r="AY311" s="18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155</v>
      </c>
      <c r="BK311" s="186">
        <f>ROUND(I311*H311,2)</f>
        <v>0</v>
      </c>
      <c r="BL311" s="18" t="s">
        <v>254</v>
      </c>
      <c r="BM311" s="185" t="s">
        <v>1012</v>
      </c>
    </row>
    <row r="312" spans="1:65" s="2" customFormat="1" ht="11.25">
      <c r="A312" s="35"/>
      <c r="B312" s="36"/>
      <c r="C312" s="37"/>
      <c r="D312" s="187" t="s">
        <v>157</v>
      </c>
      <c r="E312" s="37"/>
      <c r="F312" s="188" t="s">
        <v>1013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157</v>
      </c>
      <c r="AU312" s="18" t="s">
        <v>155</v>
      </c>
    </row>
    <row r="313" spans="1:65" s="2" customFormat="1" ht="24.2" customHeight="1">
      <c r="A313" s="35"/>
      <c r="B313" s="36"/>
      <c r="C313" s="174" t="s">
        <v>515</v>
      </c>
      <c r="D313" s="174" t="s">
        <v>149</v>
      </c>
      <c r="E313" s="175" t="s">
        <v>1014</v>
      </c>
      <c r="F313" s="176" t="s">
        <v>1015</v>
      </c>
      <c r="G313" s="177" t="s">
        <v>333</v>
      </c>
      <c r="H313" s="178">
        <v>0.66900000000000004</v>
      </c>
      <c r="I313" s="179"/>
      <c r="J313" s="180">
        <f>ROUND(I313*H313,2)</f>
        <v>0</v>
      </c>
      <c r="K313" s="176" t="s">
        <v>751</v>
      </c>
      <c r="L313" s="40"/>
      <c r="M313" s="181" t="s">
        <v>19</v>
      </c>
      <c r="N313" s="182" t="s">
        <v>43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254</v>
      </c>
      <c r="AT313" s="185" t="s">
        <v>149</v>
      </c>
      <c r="AU313" s="185" t="s">
        <v>155</v>
      </c>
      <c r="AY313" s="18" t="s">
        <v>146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155</v>
      </c>
      <c r="BK313" s="186">
        <f>ROUND(I313*H313,2)</f>
        <v>0</v>
      </c>
      <c r="BL313" s="18" t="s">
        <v>254</v>
      </c>
      <c r="BM313" s="185" t="s">
        <v>1016</v>
      </c>
    </row>
    <row r="314" spans="1:65" s="2" customFormat="1" ht="11.25">
      <c r="A314" s="35"/>
      <c r="B314" s="36"/>
      <c r="C314" s="37"/>
      <c r="D314" s="187" t="s">
        <v>157</v>
      </c>
      <c r="E314" s="37"/>
      <c r="F314" s="188" t="s">
        <v>1017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157</v>
      </c>
      <c r="AU314" s="18" t="s">
        <v>155</v>
      </c>
    </row>
    <row r="315" spans="1:65" s="2" customFormat="1" ht="24.2" customHeight="1">
      <c r="A315" s="35"/>
      <c r="B315" s="36"/>
      <c r="C315" s="174" t="s">
        <v>519</v>
      </c>
      <c r="D315" s="174" t="s">
        <v>149</v>
      </c>
      <c r="E315" s="175" t="s">
        <v>1018</v>
      </c>
      <c r="F315" s="176" t="s">
        <v>1019</v>
      </c>
      <c r="G315" s="177" t="s">
        <v>333</v>
      </c>
      <c r="H315" s="178">
        <v>0.66900000000000004</v>
      </c>
      <c r="I315" s="179"/>
      <c r="J315" s="180">
        <f>ROUND(I315*H315,2)</f>
        <v>0</v>
      </c>
      <c r="K315" s="176" t="s">
        <v>751</v>
      </c>
      <c r="L315" s="40"/>
      <c r="M315" s="181" t="s">
        <v>19</v>
      </c>
      <c r="N315" s="182" t="s">
        <v>43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254</v>
      </c>
      <c r="AT315" s="185" t="s">
        <v>149</v>
      </c>
      <c r="AU315" s="185" t="s">
        <v>155</v>
      </c>
      <c r="AY315" s="18" t="s">
        <v>146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155</v>
      </c>
      <c r="BK315" s="186">
        <f>ROUND(I315*H315,2)</f>
        <v>0</v>
      </c>
      <c r="BL315" s="18" t="s">
        <v>254</v>
      </c>
      <c r="BM315" s="185" t="s">
        <v>1020</v>
      </c>
    </row>
    <row r="316" spans="1:65" s="2" customFormat="1" ht="11.25">
      <c r="A316" s="35"/>
      <c r="B316" s="36"/>
      <c r="C316" s="37"/>
      <c r="D316" s="187" t="s">
        <v>157</v>
      </c>
      <c r="E316" s="37"/>
      <c r="F316" s="188" t="s">
        <v>1021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157</v>
      </c>
      <c r="AU316" s="18" t="s">
        <v>155</v>
      </c>
    </row>
    <row r="317" spans="1:65" s="2" customFormat="1" ht="33" customHeight="1">
      <c r="A317" s="35"/>
      <c r="B317" s="36"/>
      <c r="C317" s="174" t="s">
        <v>524</v>
      </c>
      <c r="D317" s="174" t="s">
        <v>149</v>
      </c>
      <c r="E317" s="175" t="s">
        <v>1022</v>
      </c>
      <c r="F317" s="176" t="s">
        <v>1023</v>
      </c>
      <c r="G317" s="177" t="s">
        <v>333</v>
      </c>
      <c r="H317" s="178">
        <v>13.38</v>
      </c>
      <c r="I317" s="179"/>
      <c r="J317" s="180">
        <f>ROUND(I317*H317,2)</f>
        <v>0</v>
      </c>
      <c r="K317" s="176" t="s">
        <v>751</v>
      </c>
      <c r="L317" s="40"/>
      <c r="M317" s="181" t="s">
        <v>19</v>
      </c>
      <c r="N317" s="182" t="s">
        <v>43</v>
      </c>
      <c r="O317" s="65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5" t="s">
        <v>254</v>
      </c>
      <c r="AT317" s="185" t="s">
        <v>149</v>
      </c>
      <c r="AU317" s="185" t="s">
        <v>155</v>
      </c>
      <c r="AY317" s="18" t="s">
        <v>146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8" t="s">
        <v>155</v>
      </c>
      <c r="BK317" s="186">
        <f>ROUND(I317*H317,2)</f>
        <v>0</v>
      </c>
      <c r="BL317" s="18" t="s">
        <v>254</v>
      </c>
      <c r="BM317" s="185" t="s">
        <v>1024</v>
      </c>
    </row>
    <row r="318" spans="1:65" s="2" customFormat="1" ht="11.25">
      <c r="A318" s="35"/>
      <c r="B318" s="36"/>
      <c r="C318" s="37"/>
      <c r="D318" s="187" t="s">
        <v>157</v>
      </c>
      <c r="E318" s="37"/>
      <c r="F318" s="188" t="s">
        <v>1025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157</v>
      </c>
      <c r="AU318" s="18" t="s">
        <v>155</v>
      </c>
    </row>
    <row r="319" spans="1:65" s="14" customFormat="1" ht="11.25">
      <c r="B319" s="203"/>
      <c r="C319" s="204"/>
      <c r="D319" s="194" t="s">
        <v>159</v>
      </c>
      <c r="E319" s="204"/>
      <c r="F319" s="206" t="s">
        <v>1026</v>
      </c>
      <c r="G319" s="204"/>
      <c r="H319" s="207">
        <v>13.38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159</v>
      </c>
      <c r="AU319" s="213" t="s">
        <v>155</v>
      </c>
      <c r="AV319" s="14" t="s">
        <v>155</v>
      </c>
      <c r="AW319" s="14" t="s">
        <v>4</v>
      </c>
      <c r="AX319" s="14" t="s">
        <v>79</v>
      </c>
      <c r="AY319" s="213" t="s">
        <v>146</v>
      </c>
    </row>
    <row r="320" spans="1:65" s="12" customFormat="1" ht="22.9" customHeight="1">
      <c r="B320" s="158"/>
      <c r="C320" s="159"/>
      <c r="D320" s="160" t="s">
        <v>70</v>
      </c>
      <c r="E320" s="172" t="s">
        <v>1027</v>
      </c>
      <c r="F320" s="172" t="s">
        <v>1028</v>
      </c>
      <c r="G320" s="159"/>
      <c r="H320" s="159"/>
      <c r="I320" s="162"/>
      <c r="J320" s="173">
        <f>BK320</f>
        <v>0</v>
      </c>
      <c r="K320" s="159"/>
      <c r="L320" s="164"/>
      <c r="M320" s="165"/>
      <c r="N320" s="166"/>
      <c r="O320" s="166"/>
      <c r="P320" s="167">
        <f>SUM(P321:P328)</f>
        <v>0</v>
      </c>
      <c r="Q320" s="166"/>
      <c r="R320" s="167">
        <f>SUM(R321:R328)</f>
        <v>5.3399999999999996E-2</v>
      </c>
      <c r="S320" s="166"/>
      <c r="T320" s="168">
        <f>SUM(T321:T328)</f>
        <v>0</v>
      </c>
      <c r="AR320" s="169" t="s">
        <v>155</v>
      </c>
      <c r="AT320" s="170" t="s">
        <v>70</v>
      </c>
      <c r="AU320" s="170" t="s">
        <v>79</v>
      </c>
      <c r="AY320" s="169" t="s">
        <v>146</v>
      </c>
      <c r="BK320" s="171">
        <f>SUM(BK321:BK328)</f>
        <v>0</v>
      </c>
    </row>
    <row r="321" spans="1:65" s="2" customFormat="1" ht="24.2" customHeight="1">
      <c r="A321" s="35"/>
      <c r="B321" s="36"/>
      <c r="C321" s="174" t="s">
        <v>529</v>
      </c>
      <c r="D321" s="174" t="s">
        <v>149</v>
      </c>
      <c r="E321" s="175" t="s">
        <v>1029</v>
      </c>
      <c r="F321" s="176" t="s">
        <v>1030</v>
      </c>
      <c r="G321" s="177" t="s">
        <v>231</v>
      </c>
      <c r="H321" s="178">
        <v>90</v>
      </c>
      <c r="I321" s="179"/>
      <c r="J321" s="180">
        <f>ROUND(I321*H321,2)</f>
        <v>0</v>
      </c>
      <c r="K321" s="176" t="s">
        <v>751</v>
      </c>
      <c r="L321" s="40"/>
      <c r="M321" s="181" t="s">
        <v>19</v>
      </c>
      <c r="N321" s="182" t="s">
        <v>43</v>
      </c>
      <c r="O321" s="65"/>
      <c r="P321" s="183">
        <f>O321*H321</f>
        <v>0</v>
      </c>
      <c r="Q321" s="183">
        <v>5.0000000000000001E-4</v>
      </c>
      <c r="R321" s="183">
        <f>Q321*H321</f>
        <v>4.4999999999999998E-2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254</v>
      </c>
      <c r="AT321" s="185" t="s">
        <v>149</v>
      </c>
      <c r="AU321" s="185" t="s">
        <v>155</v>
      </c>
      <c r="AY321" s="18" t="s">
        <v>146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155</v>
      </c>
      <c r="BK321" s="186">
        <f>ROUND(I321*H321,2)</f>
        <v>0</v>
      </c>
      <c r="BL321" s="18" t="s">
        <v>254</v>
      </c>
      <c r="BM321" s="185" t="s">
        <v>1031</v>
      </c>
    </row>
    <row r="322" spans="1:65" s="2" customFormat="1" ht="11.25">
      <c r="A322" s="35"/>
      <c r="B322" s="36"/>
      <c r="C322" s="37"/>
      <c r="D322" s="187" t="s">
        <v>157</v>
      </c>
      <c r="E322" s="37"/>
      <c r="F322" s="188" t="s">
        <v>1032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157</v>
      </c>
      <c r="AU322" s="18" t="s">
        <v>155</v>
      </c>
    </row>
    <row r="323" spans="1:65" s="13" customFormat="1" ht="11.25">
      <c r="B323" s="192"/>
      <c r="C323" s="193"/>
      <c r="D323" s="194" t="s">
        <v>159</v>
      </c>
      <c r="E323" s="195" t="s">
        <v>19</v>
      </c>
      <c r="F323" s="196" t="s">
        <v>928</v>
      </c>
      <c r="G323" s="193"/>
      <c r="H323" s="195" t="s">
        <v>19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159</v>
      </c>
      <c r="AU323" s="202" t="s">
        <v>155</v>
      </c>
      <c r="AV323" s="13" t="s">
        <v>79</v>
      </c>
      <c r="AW323" s="13" t="s">
        <v>33</v>
      </c>
      <c r="AX323" s="13" t="s">
        <v>71</v>
      </c>
      <c r="AY323" s="202" t="s">
        <v>146</v>
      </c>
    </row>
    <row r="324" spans="1:65" s="14" customFormat="1" ht="11.25">
      <c r="B324" s="203"/>
      <c r="C324" s="204"/>
      <c r="D324" s="194" t="s">
        <v>159</v>
      </c>
      <c r="E324" s="205" t="s">
        <v>19</v>
      </c>
      <c r="F324" s="206" t="s">
        <v>1033</v>
      </c>
      <c r="G324" s="204"/>
      <c r="H324" s="207">
        <v>90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159</v>
      </c>
      <c r="AU324" s="213" t="s">
        <v>155</v>
      </c>
      <c r="AV324" s="14" t="s">
        <v>155</v>
      </c>
      <c r="AW324" s="14" t="s">
        <v>33</v>
      </c>
      <c r="AX324" s="14" t="s">
        <v>79</v>
      </c>
      <c r="AY324" s="213" t="s">
        <v>146</v>
      </c>
    </row>
    <row r="325" spans="1:65" s="2" customFormat="1" ht="24.2" customHeight="1">
      <c r="A325" s="35"/>
      <c r="B325" s="36"/>
      <c r="C325" s="174" t="s">
        <v>534</v>
      </c>
      <c r="D325" s="174" t="s">
        <v>149</v>
      </c>
      <c r="E325" s="175" t="s">
        <v>1034</v>
      </c>
      <c r="F325" s="176" t="s">
        <v>1035</v>
      </c>
      <c r="G325" s="177" t="s">
        <v>231</v>
      </c>
      <c r="H325" s="178">
        <v>12</v>
      </c>
      <c r="I325" s="179"/>
      <c r="J325" s="180">
        <f>ROUND(I325*H325,2)</f>
        <v>0</v>
      </c>
      <c r="K325" s="176" t="s">
        <v>751</v>
      </c>
      <c r="L325" s="40"/>
      <c r="M325" s="181" t="s">
        <v>19</v>
      </c>
      <c r="N325" s="182" t="s">
        <v>43</v>
      </c>
      <c r="O325" s="65"/>
      <c r="P325" s="183">
        <f>O325*H325</f>
        <v>0</v>
      </c>
      <c r="Q325" s="183">
        <v>6.9999999999999999E-4</v>
      </c>
      <c r="R325" s="183">
        <f>Q325*H325</f>
        <v>8.3999999999999995E-3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254</v>
      </c>
      <c r="AT325" s="185" t="s">
        <v>149</v>
      </c>
      <c r="AU325" s="185" t="s">
        <v>155</v>
      </c>
      <c r="AY325" s="18" t="s">
        <v>146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155</v>
      </c>
      <c r="BK325" s="186">
        <f>ROUND(I325*H325,2)</f>
        <v>0</v>
      </c>
      <c r="BL325" s="18" t="s">
        <v>254</v>
      </c>
      <c r="BM325" s="185" t="s">
        <v>1036</v>
      </c>
    </row>
    <row r="326" spans="1:65" s="2" customFormat="1" ht="11.25">
      <c r="A326" s="35"/>
      <c r="B326" s="36"/>
      <c r="C326" s="37"/>
      <c r="D326" s="187" t="s">
        <v>157</v>
      </c>
      <c r="E326" s="37"/>
      <c r="F326" s="188" t="s">
        <v>1037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157</v>
      </c>
      <c r="AU326" s="18" t="s">
        <v>155</v>
      </c>
    </row>
    <row r="327" spans="1:65" s="13" customFormat="1" ht="11.25">
      <c r="B327" s="192"/>
      <c r="C327" s="193"/>
      <c r="D327" s="194" t="s">
        <v>159</v>
      </c>
      <c r="E327" s="195" t="s">
        <v>19</v>
      </c>
      <c r="F327" s="196" t="s">
        <v>928</v>
      </c>
      <c r="G327" s="193"/>
      <c r="H327" s="195" t="s">
        <v>19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159</v>
      </c>
      <c r="AU327" s="202" t="s">
        <v>155</v>
      </c>
      <c r="AV327" s="13" t="s">
        <v>79</v>
      </c>
      <c r="AW327" s="13" t="s">
        <v>33</v>
      </c>
      <c r="AX327" s="13" t="s">
        <v>71</v>
      </c>
      <c r="AY327" s="202" t="s">
        <v>146</v>
      </c>
    </row>
    <row r="328" spans="1:65" s="14" customFormat="1" ht="11.25">
      <c r="B328" s="203"/>
      <c r="C328" s="204"/>
      <c r="D328" s="194" t="s">
        <v>159</v>
      </c>
      <c r="E328" s="205" t="s">
        <v>19</v>
      </c>
      <c r="F328" s="206" t="s">
        <v>93</v>
      </c>
      <c r="G328" s="204"/>
      <c r="H328" s="207">
        <v>12</v>
      </c>
      <c r="I328" s="208"/>
      <c r="J328" s="204"/>
      <c r="K328" s="204"/>
      <c r="L328" s="209"/>
      <c r="M328" s="238"/>
      <c r="N328" s="239"/>
      <c r="O328" s="239"/>
      <c r="P328" s="239"/>
      <c r="Q328" s="239"/>
      <c r="R328" s="239"/>
      <c r="S328" s="239"/>
      <c r="T328" s="240"/>
      <c r="AT328" s="213" t="s">
        <v>159</v>
      </c>
      <c r="AU328" s="213" t="s">
        <v>155</v>
      </c>
      <c r="AV328" s="14" t="s">
        <v>155</v>
      </c>
      <c r="AW328" s="14" t="s">
        <v>33</v>
      </c>
      <c r="AX328" s="14" t="s">
        <v>79</v>
      </c>
      <c r="AY328" s="213" t="s">
        <v>146</v>
      </c>
    </row>
    <row r="329" spans="1:65" s="2" customFormat="1" ht="6.95" customHeight="1">
      <c r="A329" s="35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0"/>
      <c r="M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</row>
  </sheetData>
  <sheetProtection algorithmName="SHA-512" hashValue="zhOMmR1H5eJ2ibELZrJY23AixMtmsZjMFpZgBS4TbmkDL7yQHHYaXKXLkTwiNI3ygJdLu3KGikaK3+AMvH48Ug==" saltValue="JrhBDrYvT8SJZZ1/8q2g6EkDecxzWU4zeFNAakd01ggaBt3sL/t++blbnYwBq/L91Yf/RoZu0izdPcV2gKrCLA==" spinCount="100000" sheet="1" objects="1" scenarios="1" formatColumns="0" formatRows="0" autoFilter="0"/>
  <autoFilter ref="C85:K32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2" r:id="rId2"/>
    <hyperlink ref="F94" r:id="rId3"/>
    <hyperlink ref="F97" r:id="rId4"/>
    <hyperlink ref="F101" r:id="rId5"/>
    <hyperlink ref="F105" r:id="rId6"/>
    <hyperlink ref="F109" r:id="rId7"/>
    <hyperlink ref="F113" r:id="rId8"/>
    <hyperlink ref="F119" r:id="rId9"/>
    <hyperlink ref="F123" r:id="rId10"/>
    <hyperlink ref="F127" r:id="rId11"/>
    <hyperlink ref="F131" r:id="rId12"/>
    <hyperlink ref="F135" r:id="rId13"/>
    <hyperlink ref="F139" r:id="rId14"/>
    <hyperlink ref="F144" r:id="rId15"/>
    <hyperlink ref="F151" r:id="rId16"/>
    <hyperlink ref="F153" r:id="rId17"/>
    <hyperlink ref="F155" r:id="rId18"/>
    <hyperlink ref="F157" r:id="rId19"/>
    <hyperlink ref="F161" r:id="rId20"/>
    <hyperlink ref="F165" r:id="rId21"/>
    <hyperlink ref="F170" r:id="rId22"/>
    <hyperlink ref="F175" r:id="rId23"/>
    <hyperlink ref="F179" r:id="rId24"/>
    <hyperlink ref="F183" r:id="rId25"/>
    <hyperlink ref="F187" r:id="rId26"/>
    <hyperlink ref="F191" r:id="rId27"/>
    <hyperlink ref="F195" r:id="rId28"/>
    <hyperlink ref="F203" r:id="rId29"/>
    <hyperlink ref="F207" r:id="rId30"/>
    <hyperlink ref="F211" r:id="rId31"/>
    <hyperlink ref="F215" r:id="rId32"/>
    <hyperlink ref="F217" r:id="rId33"/>
    <hyperlink ref="F219" r:id="rId34"/>
    <hyperlink ref="F221" r:id="rId35"/>
    <hyperlink ref="F225" r:id="rId36"/>
    <hyperlink ref="F229" r:id="rId37"/>
    <hyperlink ref="F233" r:id="rId38"/>
    <hyperlink ref="F237" r:id="rId39"/>
    <hyperlink ref="F241" r:id="rId40"/>
    <hyperlink ref="F245" r:id="rId41"/>
    <hyperlink ref="F249" r:id="rId42"/>
    <hyperlink ref="F253" r:id="rId43"/>
    <hyperlink ref="F257" r:id="rId44"/>
    <hyperlink ref="F261" r:id="rId45"/>
    <hyperlink ref="F268" r:id="rId46"/>
    <hyperlink ref="F272" r:id="rId47"/>
    <hyperlink ref="F280" r:id="rId48"/>
    <hyperlink ref="F284" r:id="rId49"/>
    <hyperlink ref="F288" r:id="rId50"/>
    <hyperlink ref="F292" r:id="rId51"/>
    <hyperlink ref="F296" r:id="rId52"/>
    <hyperlink ref="F300" r:id="rId53"/>
    <hyperlink ref="F304" r:id="rId54"/>
    <hyperlink ref="F308" r:id="rId55"/>
    <hyperlink ref="F312" r:id="rId56"/>
    <hyperlink ref="F314" r:id="rId57"/>
    <hyperlink ref="F316" r:id="rId58"/>
    <hyperlink ref="F318" r:id="rId59"/>
    <hyperlink ref="F322" r:id="rId60"/>
    <hyperlink ref="F326" r:id="rId6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1038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ROUND((SUM(BE81:BE85)),  2)</f>
        <v>0</v>
      </c>
      <c r="G33" s="35"/>
      <c r="H33" s="35"/>
      <c r="I33" s="119">
        <v>0.21</v>
      </c>
      <c r="J33" s="118">
        <f>ROUND(((SUM(BE81:BE85))*I33),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ROUND((SUM(BF81:BF85)),  2)</f>
        <v>0</v>
      </c>
      <c r="G34" s="35"/>
      <c r="H34" s="35"/>
      <c r="I34" s="119">
        <v>0.15</v>
      </c>
      <c r="J34" s="118">
        <f>ROUND(((SUM(BF81:BF85))*I34),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09 - Stoupačka 05 Elektroinstalace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121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1039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131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69" t="str">
        <f>E7</f>
        <v>Oprava stoupacího potrubí č. 5, 6 a 7 v BD Čujkovova 32</v>
      </c>
      <c r="F71" s="370"/>
      <c r="G71" s="370"/>
      <c r="H71" s="370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108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6" t="str">
        <f>E9</f>
        <v>09 - Stoupačka 05 Elektroinstalace</v>
      </c>
      <c r="F73" s="371"/>
      <c r="G73" s="371"/>
      <c r="H73" s="371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Ostrava</v>
      </c>
      <c r="G75" s="37"/>
      <c r="H75" s="37"/>
      <c r="I75" s="30" t="s">
        <v>23</v>
      </c>
      <c r="J75" s="60" t="str">
        <f>IF(J12="","",J12)</f>
        <v>23. 10. 2022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>Úřad městského obvodu Ostrava Jih</v>
      </c>
      <c r="G77" s="37"/>
      <c r="H77" s="37"/>
      <c r="I77" s="30" t="s">
        <v>31</v>
      </c>
      <c r="J77" s="33" t="str">
        <f>E21</f>
        <v>Ing. Petr Fraš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>Ing. Petr Fraš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132</v>
      </c>
      <c r="D80" s="150" t="s">
        <v>56</v>
      </c>
      <c r="E80" s="150" t="s">
        <v>52</v>
      </c>
      <c r="F80" s="150" t="s">
        <v>53</v>
      </c>
      <c r="G80" s="150" t="s">
        <v>133</v>
      </c>
      <c r="H80" s="150" t="s">
        <v>134</v>
      </c>
      <c r="I80" s="150" t="s">
        <v>135</v>
      </c>
      <c r="J80" s="150" t="s">
        <v>112</v>
      </c>
      <c r="K80" s="151" t="s">
        <v>136</v>
      </c>
      <c r="L80" s="152"/>
      <c r="M80" s="69" t="s">
        <v>19</v>
      </c>
      <c r="N80" s="70" t="s">
        <v>41</v>
      </c>
      <c r="O80" s="70" t="s">
        <v>137</v>
      </c>
      <c r="P80" s="70" t="s">
        <v>138</v>
      </c>
      <c r="Q80" s="70" t="s">
        <v>139</v>
      </c>
      <c r="R80" s="70" t="s">
        <v>140</v>
      </c>
      <c r="S80" s="70" t="s">
        <v>141</v>
      </c>
      <c r="T80" s="71" t="s">
        <v>142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143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113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375</v>
      </c>
      <c r="F82" s="161" t="s">
        <v>376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155</v>
      </c>
      <c r="AT82" s="170" t="s">
        <v>70</v>
      </c>
      <c r="AU82" s="170" t="s">
        <v>71</v>
      </c>
      <c r="AY82" s="169" t="s">
        <v>146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70</v>
      </c>
      <c r="E83" s="172" t="s">
        <v>1040</v>
      </c>
      <c r="F83" s="172" t="s">
        <v>1041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SUM(P84:P85)</f>
        <v>0</v>
      </c>
      <c r="Q83" s="166"/>
      <c r="R83" s="167">
        <f>SUM(R84:R85)</f>
        <v>0</v>
      </c>
      <c r="S83" s="166"/>
      <c r="T83" s="168">
        <f>SUM(T84:T85)</f>
        <v>0</v>
      </c>
      <c r="AR83" s="169" t="s">
        <v>155</v>
      </c>
      <c r="AT83" s="170" t="s">
        <v>70</v>
      </c>
      <c r="AU83" s="170" t="s">
        <v>79</v>
      </c>
      <c r="AY83" s="169" t="s">
        <v>146</v>
      </c>
      <c r="BK83" s="171">
        <f>SUM(BK84:BK85)</f>
        <v>0</v>
      </c>
    </row>
    <row r="84" spans="1:65" s="2" customFormat="1" ht="16.5" customHeight="1">
      <c r="A84" s="35"/>
      <c r="B84" s="36"/>
      <c r="C84" s="174" t="s">
        <v>79</v>
      </c>
      <c r="D84" s="174" t="s">
        <v>149</v>
      </c>
      <c r="E84" s="175" t="s">
        <v>1042</v>
      </c>
      <c r="F84" s="176" t="s">
        <v>1043</v>
      </c>
      <c r="G84" s="177" t="s">
        <v>410</v>
      </c>
      <c r="H84" s="178">
        <v>1</v>
      </c>
      <c r="I84" s="179"/>
      <c r="J84" s="180">
        <f>ROUND(I84*H84,2)</f>
        <v>0</v>
      </c>
      <c r="K84" s="176" t="s">
        <v>411</v>
      </c>
      <c r="L84" s="40"/>
      <c r="M84" s="181" t="s">
        <v>19</v>
      </c>
      <c r="N84" s="182" t="s">
        <v>43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254</v>
      </c>
      <c r="AT84" s="185" t="s">
        <v>149</v>
      </c>
      <c r="AU84" s="185" t="s">
        <v>155</v>
      </c>
      <c r="AY84" s="18" t="s">
        <v>146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155</v>
      </c>
      <c r="BK84" s="186">
        <f>ROUND(I84*H84,2)</f>
        <v>0</v>
      </c>
      <c r="BL84" s="18" t="s">
        <v>254</v>
      </c>
      <c r="BM84" s="185" t="s">
        <v>1044</v>
      </c>
    </row>
    <row r="85" spans="1:65" s="14" customFormat="1" ht="11.25">
      <c r="B85" s="203"/>
      <c r="C85" s="204"/>
      <c r="D85" s="194" t="s">
        <v>159</v>
      </c>
      <c r="E85" s="205" t="s">
        <v>19</v>
      </c>
      <c r="F85" s="206" t="s">
        <v>79</v>
      </c>
      <c r="G85" s="204"/>
      <c r="H85" s="207">
        <v>1</v>
      </c>
      <c r="I85" s="208"/>
      <c r="J85" s="204"/>
      <c r="K85" s="204"/>
      <c r="L85" s="209"/>
      <c r="M85" s="238"/>
      <c r="N85" s="239"/>
      <c r="O85" s="239"/>
      <c r="P85" s="239"/>
      <c r="Q85" s="239"/>
      <c r="R85" s="239"/>
      <c r="S85" s="239"/>
      <c r="T85" s="240"/>
      <c r="AT85" s="213" t="s">
        <v>159</v>
      </c>
      <c r="AU85" s="213" t="s">
        <v>155</v>
      </c>
      <c r="AV85" s="14" t="s">
        <v>155</v>
      </c>
      <c r="AW85" s="14" t="s">
        <v>33</v>
      </c>
      <c r="AX85" s="14" t="s">
        <v>79</v>
      </c>
      <c r="AY85" s="213" t="s">
        <v>146</v>
      </c>
    </row>
    <row r="86" spans="1:65" s="2" customFormat="1" ht="6.95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htiXXOBhtAnfVLGmEmAM71SrQFNuVuYjtm4yKODFDVCl791H9HFce1uCkpx6zopE/I3/5BFj3WlGVrETbNZKcQ==" saltValue="3x8Z6iKlDMetxY1WcX9RFSFrPxt/Hua8MZmKddS5mbtvo3ALjIRUxE5Nd3vVc9YUXnUlq3o3sHNEgDxBeMO6Zg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1045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ROUND(J96,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ROUND((SUM(BE96:BE524)),  2)</f>
        <v>0</v>
      </c>
      <c r="G33" s="35"/>
      <c r="H33" s="35"/>
      <c r="I33" s="119">
        <v>0.21</v>
      </c>
      <c r="J33" s="118">
        <f>ROUND(((SUM(BE96:BE524))*I33),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ROUND((SUM(BF96:BF524)),  2)</f>
        <v>0</v>
      </c>
      <c r="G34" s="35"/>
      <c r="H34" s="35"/>
      <c r="I34" s="119">
        <v>0.15</v>
      </c>
      <c r="J34" s="118">
        <f>ROUND(((SUM(BF96:BF524))*I34),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ROUND((SUM(BG96:BG524)),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ROUND((SUM(BH96:BH524)),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ROUND((SUM(BI96:BI524)),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10 - Stoupačka 06 Stavební část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J96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114</v>
      </c>
      <c r="E60" s="138"/>
      <c r="F60" s="138"/>
      <c r="G60" s="138"/>
      <c r="H60" s="138"/>
      <c r="I60" s="138"/>
      <c r="J60" s="139">
        <f>J97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115</v>
      </c>
      <c r="E61" s="144"/>
      <c r="F61" s="144"/>
      <c r="G61" s="144"/>
      <c r="H61" s="144"/>
      <c r="I61" s="144"/>
      <c r="J61" s="145">
        <f>J98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116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117</v>
      </c>
      <c r="E63" s="144"/>
      <c r="F63" s="144"/>
      <c r="G63" s="144"/>
      <c r="H63" s="144"/>
      <c r="I63" s="144"/>
      <c r="J63" s="145">
        <f>J111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J192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119</v>
      </c>
      <c r="E65" s="144"/>
      <c r="F65" s="144"/>
      <c r="G65" s="144"/>
      <c r="H65" s="144"/>
      <c r="I65" s="144"/>
      <c r="J65" s="145">
        <f>J246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120</v>
      </c>
      <c r="E66" s="144"/>
      <c r="F66" s="144"/>
      <c r="G66" s="144"/>
      <c r="H66" s="144"/>
      <c r="I66" s="144"/>
      <c r="J66" s="145">
        <f>J256</f>
        <v>0</v>
      </c>
      <c r="K66" s="142"/>
      <c r="L66" s="146"/>
    </row>
    <row r="67" spans="1:31" s="9" customFormat="1" ht="24.95" customHeight="1">
      <c r="B67" s="135"/>
      <c r="C67" s="136"/>
      <c r="D67" s="137" t="s">
        <v>121</v>
      </c>
      <c r="E67" s="138"/>
      <c r="F67" s="138"/>
      <c r="G67" s="138"/>
      <c r="H67" s="138"/>
      <c r="I67" s="138"/>
      <c r="J67" s="139">
        <f>J266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122</v>
      </c>
      <c r="E68" s="144"/>
      <c r="F68" s="144"/>
      <c r="G68" s="144"/>
      <c r="H68" s="144"/>
      <c r="I68" s="144"/>
      <c r="J68" s="145">
        <f>J267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123</v>
      </c>
      <c r="E69" s="144"/>
      <c r="F69" s="144"/>
      <c r="G69" s="144"/>
      <c r="H69" s="144"/>
      <c r="I69" s="144"/>
      <c r="J69" s="145">
        <f>J276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124</v>
      </c>
      <c r="E70" s="144"/>
      <c r="F70" s="144"/>
      <c r="G70" s="144"/>
      <c r="H70" s="144"/>
      <c r="I70" s="144"/>
      <c r="J70" s="145">
        <f>J302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125</v>
      </c>
      <c r="E71" s="144"/>
      <c r="F71" s="144"/>
      <c r="G71" s="144"/>
      <c r="H71" s="144"/>
      <c r="I71" s="144"/>
      <c r="J71" s="145">
        <f>J310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126</v>
      </c>
      <c r="E72" s="144"/>
      <c r="F72" s="144"/>
      <c r="G72" s="144"/>
      <c r="H72" s="144"/>
      <c r="I72" s="144"/>
      <c r="J72" s="145">
        <f>J338</f>
        <v>0</v>
      </c>
      <c r="K72" s="142"/>
      <c r="L72" s="146"/>
    </row>
    <row r="73" spans="1:31" s="10" customFormat="1" ht="19.899999999999999" customHeight="1">
      <c r="B73" s="141"/>
      <c r="C73" s="142"/>
      <c r="D73" s="143" t="s">
        <v>127</v>
      </c>
      <c r="E73" s="144"/>
      <c r="F73" s="144"/>
      <c r="G73" s="144"/>
      <c r="H73" s="144"/>
      <c r="I73" s="144"/>
      <c r="J73" s="145">
        <f>J353</f>
        <v>0</v>
      </c>
      <c r="K73" s="142"/>
      <c r="L73" s="146"/>
    </row>
    <row r="74" spans="1:31" s="10" customFormat="1" ht="19.899999999999999" customHeight="1">
      <c r="B74" s="141"/>
      <c r="C74" s="142"/>
      <c r="D74" s="143" t="s">
        <v>128</v>
      </c>
      <c r="E74" s="144"/>
      <c r="F74" s="144"/>
      <c r="G74" s="144"/>
      <c r="H74" s="144"/>
      <c r="I74" s="144"/>
      <c r="J74" s="145">
        <f>J413</f>
        <v>0</v>
      </c>
      <c r="K74" s="142"/>
      <c r="L74" s="146"/>
    </row>
    <row r="75" spans="1:31" s="10" customFormat="1" ht="19.899999999999999" customHeight="1">
      <c r="B75" s="141"/>
      <c r="C75" s="142"/>
      <c r="D75" s="143" t="s">
        <v>129</v>
      </c>
      <c r="E75" s="144"/>
      <c r="F75" s="144"/>
      <c r="G75" s="144"/>
      <c r="H75" s="144"/>
      <c r="I75" s="144"/>
      <c r="J75" s="145">
        <f>J479</f>
        <v>0</v>
      </c>
      <c r="K75" s="142"/>
      <c r="L75" s="146"/>
    </row>
    <row r="76" spans="1:31" s="10" customFormat="1" ht="19.899999999999999" customHeight="1">
      <c r="B76" s="141"/>
      <c r="C76" s="142"/>
      <c r="D76" s="143" t="s">
        <v>130</v>
      </c>
      <c r="E76" s="144"/>
      <c r="F76" s="144"/>
      <c r="G76" s="144"/>
      <c r="H76" s="144"/>
      <c r="I76" s="144"/>
      <c r="J76" s="145">
        <f>J488</f>
        <v>0</v>
      </c>
      <c r="K76" s="142"/>
      <c r="L76" s="146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63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4.95" customHeight="1">
      <c r="A83" s="35"/>
      <c r="B83" s="36"/>
      <c r="C83" s="24" t="s">
        <v>131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69" t="str">
        <f>E7</f>
        <v>Oprava stoupacího potrubí č. 5, 6 a 7 v BD Čujkovova 32</v>
      </c>
      <c r="F86" s="370"/>
      <c r="G86" s="370"/>
      <c r="H86" s="370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108</v>
      </c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26" t="str">
        <f>E9</f>
        <v>10 - Stoupačka 06 Stavební část</v>
      </c>
      <c r="F88" s="371"/>
      <c r="G88" s="371"/>
      <c r="H88" s="371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F12</f>
        <v>Ostrava</v>
      </c>
      <c r="G90" s="37"/>
      <c r="H90" s="37"/>
      <c r="I90" s="30" t="s">
        <v>23</v>
      </c>
      <c r="J90" s="60" t="str">
        <f>IF(J12="","",J12)</f>
        <v>23. 10. 2022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E15</f>
        <v>Úřad městského obvodu Ostrava Jih</v>
      </c>
      <c r="G92" s="37"/>
      <c r="H92" s="37"/>
      <c r="I92" s="30" t="s">
        <v>31</v>
      </c>
      <c r="J92" s="33" t="str">
        <f>E21</f>
        <v>Ing. Petr Fraš</v>
      </c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29</v>
      </c>
      <c r="D93" s="37"/>
      <c r="E93" s="37"/>
      <c r="F93" s="28" t="str">
        <f>IF(E18="","",E18)</f>
        <v>Vyplň údaj</v>
      </c>
      <c r="G93" s="37"/>
      <c r="H93" s="37"/>
      <c r="I93" s="30" t="s">
        <v>34</v>
      </c>
      <c r="J93" s="33" t="str">
        <f>E24</f>
        <v>Ing. Petr Fraš</v>
      </c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47"/>
      <c r="B95" s="148"/>
      <c r="C95" s="149" t="s">
        <v>132</v>
      </c>
      <c r="D95" s="150" t="s">
        <v>56</v>
      </c>
      <c r="E95" s="150" t="s">
        <v>52</v>
      </c>
      <c r="F95" s="150" t="s">
        <v>53</v>
      </c>
      <c r="G95" s="150" t="s">
        <v>133</v>
      </c>
      <c r="H95" s="150" t="s">
        <v>134</v>
      </c>
      <c r="I95" s="150" t="s">
        <v>135</v>
      </c>
      <c r="J95" s="150" t="s">
        <v>112</v>
      </c>
      <c r="K95" s="151" t="s">
        <v>136</v>
      </c>
      <c r="L95" s="152"/>
      <c r="M95" s="69" t="s">
        <v>19</v>
      </c>
      <c r="N95" s="70" t="s">
        <v>41</v>
      </c>
      <c r="O95" s="70" t="s">
        <v>137</v>
      </c>
      <c r="P95" s="70" t="s">
        <v>138</v>
      </c>
      <c r="Q95" s="70" t="s">
        <v>139</v>
      </c>
      <c r="R95" s="70" t="s">
        <v>140</v>
      </c>
      <c r="S95" s="70" t="s">
        <v>141</v>
      </c>
      <c r="T95" s="71" t="s">
        <v>142</v>
      </c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</row>
    <row r="96" spans="1:63" s="2" customFormat="1" ht="22.9" customHeight="1">
      <c r="A96" s="35"/>
      <c r="B96" s="36"/>
      <c r="C96" s="76" t="s">
        <v>143</v>
      </c>
      <c r="D96" s="37"/>
      <c r="E96" s="37"/>
      <c r="F96" s="37"/>
      <c r="G96" s="37"/>
      <c r="H96" s="37"/>
      <c r="I96" s="37"/>
      <c r="J96" s="153">
        <f>BK96</f>
        <v>0</v>
      </c>
      <c r="K96" s="37"/>
      <c r="L96" s="40"/>
      <c r="M96" s="72"/>
      <c r="N96" s="154"/>
      <c r="O96" s="73"/>
      <c r="P96" s="155">
        <f>P97+P266</f>
        <v>0</v>
      </c>
      <c r="Q96" s="73"/>
      <c r="R96" s="155">
        <f>R97+R266</f>
        <v>16.066452339999998</v>
      </c>
      <c r="S96" s="73"/>
      <c r="T96" s="156">
        <f>T97+T266</f>
        <v>20.37264528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70</v>
      </c>
      <c r="AU96" s="18" t="s">
        <v>113</v>
      </c>
      <c r="BK96" s="157">
        <f>BK97+BK266</f>
        <v>0</v>
      </c>
    </row>
    <row r="97" spans="1:65" s="12" customFormat="1" ht="25.9" customHeight="1">
      <c r="B97" s="158"/>
      <c r="C97" s="159"/>
      <c r="D97" s="160" t="s">
        <v>70</v>
      </c>
      <c r="E97" s="161" t="s">
        <v>144</v>
      </c>
      <c r="F97" s="161" t="s">
        <v>145</v>
      </c>
      <c r="G97" s="159"/>
      <c r="H97" s="159"/>
      <c r="I97" s="162"/>
      <c r="J97" s="163">
        <f>BK97</f>
        <v>0</v>
      </c>
      <c r="K97" s="159"/>
      <c r="L97" s="164"/>
      <c r="M97" s="165"/>
      <c r="N97" s="166"/>
      <c r="O97" s="166"/>
      <c r="P97" s="167">
        <f>P98+P106+P111+P192+P246+P256</f>
        <v>0</v>
      </c>
      <c r="Q97" s="166"/>
      <c r="R97" s="167">
        <f>R98+R106+R111+R192+R246+R256</f>
        <v>12.418419159999999</v>
      </c>
      <c r="S97" s="166"/>
      <c r="T97" s="168">
        <f>T98+T106+T111+T192+T246+T256</f>
        <v>14.027072</v>
      </c>
      <c r="AR97" s="169" t="s">
        <v>79</v>
      </c>
      <c r="AT97" s="170" t="s">
        <v>70</v>
      </c>
      <c r="AU97" s="170" t="s">
        <v>71</v>
      </c>
      <c r="AY97" s="169" t="s">
        <v>146</v>
      </c>
      <c r="BK97" s="171">
        <f>BK98+BK106+BK111+BK192+BK246+BK256</f>
        <v>0</v>
      </c>
    </row>
    <row r="98" spans="1:65" s="12" customFormat="1" ht="22.9" customHeight="1">
      <c r="B98" s="158"/>
      <c r="C98" s="159"/>
      <c r="D98" s="160" t="s">
        <v>70</v>
      </c>
      <c r="E98" s="172" t="s">
        <v>147</v>
      </c>
      <c r="F98" s="172" t="s">
        <v>148</v>
      </c>
      <c r="G98" s="159"/>
      <c r="H98" s="159"/>
      <c r="I98" s="162"/>
      <c r="J98" s="173">
        <f>BK98</f>
        <v>0</v>
      </c>
      <c r="K98" s="159"/>
      <c r="L98" s="164"/>
      <c r="M98" s="165"/>
      <c r="N98" s="166"/>
      <c r="O98" s="166"/>
      <c r="P98" s="167">
        <f>SUM(P99:P105)</f>
        <v>0</v>
      </c>
      <c r="Q98" s="166"/>
      <c r="R98" s="167">
        <f>SUM(R99:R105)</f>
        <v>2.6234468</v>
      </c>
      <c r="S98" s="166"/>
      <c r="T98" s="168">
        <f>SUM(T99:T105)</f>
        <v>0</v>
      </c>
      <c r="AR98" s="169" t="s">
        <v>79</v>
      </c>
      <c r="AT98" s="170" t="s">
        <v>70</v>
      </c>
      <c r="AU98" s="170" t="s">
        <v>79</v>
      </c>
      <c r="AY98" s="169" t="s">
        <v>146</v>
      </c>
      <c r="BK98" s="171">
        <f>SUM(BK99:BK105)</f>
        <v>0</v>
      </c>
    </row>
    <row r="99" spans="1:65" s="2" customFormat="1" ht="24.2" customHeight="1">
      <c r="A99" s="35"/>
      <c r="B99" s="36"/>
      <c r="C99" s="174" t="s">
        <v>79</v>
      </c>
      <c r="D99" s="174" t="s">
        <v>149</v>
      </c>
      <c r="E99" s="175" t="s">
        <v>150</v>
      </c>
      <c r="F99" s="176" t="s">
        <v>151</v>
      </c>
      <c r="G99" s="177" t="s">
        <v>152</v>
      </c>
      <c r="H99" s="178">
        <v>52.311999999999998</v>
      </c>
      <c r="I99" s="179"/>
      <c r="J99" s="180">
        <f>ROUND(I99*H99,2)</f>
        <v>0</v>
      </c>
      <c r="K99" s="176" t="s">
        <v>153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5.015E-2</v>
      </c>
      <c r="R99" s="183">
        <f>Q99*H99</f>
        <v>2.6234468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154</v>
      </c>
      <c r="AT99" s="185" t="s">
        <v>149</v>
      </c>
      <c r="AU99" s="185" t="s">
        <v>155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155</v>
      </c>
      <c r="BK99" s="186">
        <f>ROUND(I99*H99,2)</f>
        <v>0</v>
      </c>
      <c r="BL99" s="18" t="s">
        <v>154</v>
      </c>
      <c r="BM99" s="185" t="s">
        <v>156</v>
      </c>
    </row>
    <row r="100" spans="1:65" s="2" customFormat="1" ht="11.25">
      <c r="A100" s="35"/>
      <c r="B100" s="36"/>
      <c r="C100" s="37"/>
      <c r="D100" s="187" t="s">
        <v>157</v>
      </c>
      <c r="E100" s="37"/>
      <c r="F100" s="188" t="s">
        <v>158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155</v>
      </c>
    </row>
    <row r="101" spans="1:65" s="13" customFormat="1" ht="11.25">
      <c r="B101" s="192"/>
      <c r="C101" s="193"/>
      <c r="D101" s="194" t="s">
        <v>159</v>
      </c>
      <c r="E101" s="195" t="s">
        <v>19</v>
      </c>
      <c r="F101" s="196" t="s">
        <v>160</v>
      </c>
      <c r="G101" s="193"/>
      <c r="H101" s="195" t="s">
        <v>19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159</v>
      </c>
      <c r="AU101" s="202" t="s">
        <v>155</v>
      </c>
      <c r="AV101" s="13" t="s">
        <v>79</v>
      </c>
      <c r="AW101" s="13" t="s">
        <v>33</v>
      </c>
      <c r="AX101" s="13" t="s">
        <v>71</v>
      </c>
      <c r="AY101" s="202" t="s">
        <v>146</v>
      </c>
    </row>
    <row r="102" spans="1:65" s="14" customFormat="1" ht="11.25">
      <c r="B102" s="203"/>
      <c r="C102" s="204"/>
      <c r="D102" s="194" t="s">
        <v>159</v>
      </c>
      <c r="E102" s="205" t="s">
        <v>19</v>
      </c>
      <c r="F102" s="206" t="s">
        <v>1046</v>
      </c>
      <c r="G102" s="204"/>
      <c r="H102" s="207">
        <v>26.312000000000001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159</v>
      </c>
      <c r="AU102" s="213" t="s">
        <v>155</v>
      </c>
      <c r="AV102" s="14" t="s">
        <v>155</v>
      </c>
      <c r="AW102" s="14" t="s">
        <v>33</v>
      </c>
      <c r="AX102" s="14" t="s">
        <v>71</v>
      </c>
      <c r="AY102" s="213" t="s">
        <v>146</v>
      </c>
    </row>
    <row r="103" spans="1:65" s="14" customFormat="1" ht="11.25">
      <c r="B103" s="203"/>
      <c r="C103" s="204"/>
      <c r="D103" s="194" t="s">
        <v>159</v>
      </c>
      <c r="E103" s="205" t="s">
        <v>19</v>
      </c>
      <c r="F103" s="206" t="s">
        <v>1047</v>
      </c>
      <c r="G103" s="204"/>
      <c r="H103" s="207">
        <v>8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159</v>
      </c>
      <c r="AU103" s="213" t="s">
        <v>155</v>
      </c>
      <c r="AV103" s="14" t="s">
        <v>155</v>
      </c>
      <c r="AW103" s="14" t="s">
        <v>33</v>
      </c>
      <c r="AX103" s="14" t="s">
        <v>71</v>
      </c>
      <c r="AY103" s="213" t="s">
        <v>146</v>
      </c>
    </row>
    <row r="104" spans="1:65" s="14" customFormat="1" ht="11.25">
      <c r="B104" s="203"/>
      <c r="C104" s="204"/>
      <c r="D104" s="194" t="s">
        <v>159</v>
      </c>
      <c r="E104" s="205" t="s">
        <v>19</v>
      </c>
      <c r="F104" s="206" t="s">
        <v>163</v>
      </c>
      <c r="G104" s="204"/>
      <c r="H104" s="207">
        <v>18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159</v>
      </c>
      <c r="AU104" s="213" t="s">
        <v>155</v>
      </c>
      <c r="AV104" s="14" t="s">
        <v>155</v>
      </c>
      <c r="AW104" s="14" t="s">
        <v>33</v>
      </c>
      <c r="AX104" s="14" t="s">
        <v>71</v>
      </c>
      <c r="AY104" s="213" t="s">
        <v>146</v>
      </c>
    </row>
    <row r="105" spans="1:65" s="15" customFormat="1" ht="11.25">
      <c r="B105" s="214"/>
      <c r="C105" s="215"/>
      <c r="D105" s="194" t="s">
        <v>159</v>
      </c>
      <c r="E105" s="216" t="s">
        <v>19</v>
      </c>
      <c r="F105" s="217" t="s">
        <v>164</v>
      </c>
      <c r="G105" s="215"/>
      <c r="H105" s="218">
        <v>52.311999999999998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159</v>
      </c>
      <c r="AU105" s="224" t="s">
        <v>155</v>
      </c>
      <c r="AV105" s="15" t="s">
        <v>154</v>
      </c>
      <c r="AW105" s="15" t="s">
        <v>33</v>
      </c>
      <c r="AX105" s="15" t="s">
        <v>79</v>
      </c>
      <c r="AY105" s="224" t="s">
        <v>146</v>
      </c>
    </row>
    <row r="106" spans="1:65" s="12" customFormat="1" ht="22.9" customHeight="1">
      <c r="B106" s="158"/>
      <c r="C106" s="159"/>
      <c r="D106" s="160" t="s">
        <v>70</v>
      </c>
      <c r="E106" s="172" t="s">
        <v>154</v>
      </c>
      <c r="F106" s="172" t="s">
        <v>165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SUM(P107:P110)</f>
        <v>0</v>
      </c>
      <c r="Q106" s="166"/>
      <c r="R106" s="167">
        <f>SUM(R107:R110)</f>
        <v>2.1688019999999999</v>
      </c>
      <c r="S106" s="166"/>
      <c r="T106" s="168">
        <f>SUM(T107:T110)</f>
        <v>0</v>
      </c>
      <c r="AR106" s="169" t="s">
        <v>79</v>
      </c>
      <c r="AT106" s="170" t="s">
        <v>70</v>
      </c>
      <c r="AU106" s="170" t="s">
        <v>79</v>
      </c>
      <c r="AY106" s="169" t="s">
        <v>146</v>
      </c>
      <c r="BK106" s="171">
        <f>SUM(BK107:BK110)</f>
        <v>0</v>
      </c>
    </row>
    <row r="107" spans="1:65" s="2" customFormat="1" ht="24.2" customHeight="1">
      <c r="A107" s="35"/>
      <c r="B107" s="36"/>
      <c r="C107" s="174" t="s">
        <v>155</v>
      </c>
      <c r="D107" s="174" t="s">
        <v>149</v>
      </c>
      <c r="E107" s="175" t="s">
        <v>166</v>
      </c>
      <c r="F107" s="176" t="s">
        <v>167</v>
      </c>
      <c r="G107" s="177" t="s">
        <v>168</v>
      </c>
      <c r="H107" s="178">
        <v>0.9</v>
      </c>
      <c r="I107" s="179"/>
      <c r="J107" s="180">
        <f>ROUND(I107*H107,2)</f>
        <v>0</v>
      </c>
      <c r="K107" s="176" t="s">
        <v>153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2.40978</v>
      </c>
      <c r="R107" s="183">
        <f>Q107*H107</f>
        <v>2.1688019999999999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154</v>
      </c>
      <c r="AT107" s="185" t="s">
        <v>149</v>
      </c>
      <c r="AU107" s="185" t="s">
        <v>155</v>
      </c>
      <c r="AY107" s="18" t="s">
        <v>146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155</v>
      </c>
      <c r="BK107" s="186">
        <f>ROUND(I107*H107,2)</f>
        <v>0</v>
      </c>
      <c r="BL107" s="18" t="s">
        <v>154</v>
      </c>
      <c r="BM107" s="185" t="s">
        <v>169</v>
      </c>
    </row>
    <row r="108" spans="1:65" s="2" customFormat="1" ht="11.25">
      <c r="A108" s="35"/>
      <c r="B108" s="36"/>
      <c r="C108" s="37"/>
      <c r="D108" s="187" t="s">
        <v>157</v>
      </c>
      <c r="E108" s="37"/>
      <c r="F108" s="188" t="s">
        <v>170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157</v>
      </c>
      <c r="AU108" s="18" t="s">
        <v>155</v>
      </c>
    </row>
    <row r="109" spans="1:65" s="13" customFormat="1" ht="11.25">
      <c r="B109" s="192"/>
      <c r="C109" s="193"/>
      <c r="D109" s="194" t="s">
        <v>159</v>
      </c>
      <c r="E109" s="195" t="s">
        <v>19</v>
      </c>
      <c r="F109" s="196" t="s">
        <v>171</v>
      </c>
      <c r="G109" s="193"/>
      <c r="H109" s="195" t="s">
        <v>19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159</v>
      </c>
      <c r="AU109" s="202" t="s">
        <v>155</v>
      </c>
      <c r="AV109" s="13" t="s">
        <v>79</v>
      </c>
      <c r="AW109" s="13" t="s">
        <v>33</v>
      </c>
      <c r="AX109" s="13" t="s">
        <v>71</v>
      </c>
      <c r="AY109" s="202" t="s">
        <v>146</v>
      </c>
    </row>
    <row r="110" spans="1:65" s="14" customFormat="1" ht="11.25">
      <c r="B110" s="203"/>
      <c r="C110" s="204"/>
      <c r="D110" s="194" t="s">
        <v>159</v>
      </c>
      <c r="E110" s="205" t="s">
        <v>19</v>
      </c>
      <c r="F110" s="206" t="s">
        <v>172</v>
      </c>
      <c r="G110" s="204"/>
      <c r="H110" s="207">
        <v>0.9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159</v>
      </c>
      <c r="AU110" s="213" t="s">
        <v>155</v>
      </c>
      <c r="AV110" s="14" t="s">
        <v>155</v>
      </c>
      <c r="AW110" s="14" t="s">
        <v>33</v>
      </c>
      <c r="AX110" s="14" t="s">
        <v>79</v>
      </c>
      <c r="AY110" s="213" t="s">
        <v>146</v>
      </c>
    </row>
    <row r="111" spans="1:65" s="12" customFormat="1" ht="22.9" customHeight="1">
      <c r="B111" s="158"/>
      <c r="C111" s="159"/>
      <c r="D111" s="160" t="s">
        <v>70</v>
      </c>
      <c r="E111" s="172" t="s">
        <v>173</v>
      </c>
      <c r="F111" s="172" t="s">
        <v>174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SUM(P112:P191)</f>
        <v>0</v>
      </c>
      <c r="Q111" s="166"/>
      <c r="R111" s="167">
        <f>SUM(R112:R191)</f>
        <v>7.6085693800000005</v>
      </c>
      <c r="S111" s="166"/>
      <c r="T111" s="168">
        <f>SUM(T112:T191)</f>
        <v>0</v>
      </c>
      <c r="AR111" s="169" t="s">
        <v>79</v>
      </c>
      <c r="AT111" s="170" t="s">
        <v>70</v>
      </c>
      <c r="AU111" s="170" t="s">
        <v>79</v>
      </c>
      <c r="AY111" s="169" t="s">
        <v>146</v>
      </c>
      <c r="BK111" s="171">
        <f>SUM(BK112:BK191)</f>
        <v>0</v>
      </c>
    </row>
    <row r="112" spans="1:65" s="2" customFormat="1" ht="21.75" customHeight="1">
      <c r="A112" s="35"/>
      <c r="B112" s="36"/>
      <c r="C112" s="174" t="s">
        <v>147</v>
      </c>
      <c r="D112" s="174" t="s">
        <v>149</v>
      </c>
      <c r="E112" s="175" t="s">
        <v>175</v>
      </c>
      <c r="F112" s="176" t="s">
        <v>176</v>
      </c>
      <c r="G112" s="177" t="s">
        <v>152</v>
      </c>
      <c r="H112" s="178">
        <v>9.65</v>
      </c>
      <c r="I112" s="179"/>
      <c r="J112" s="180">
        <f>ROUND(I112*H112,2)</f>
        <v>0</v>
      </c>
      <c r="K112" s="176" t="s">
        <v>153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7.3499999999999998E-3</v>
      </c>
      <c r="R112" s="183">
        <f>Q112*H112</f>
        <v>7.0927500000000004E-2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154</v>
      </c>
      <c r="AT112" s="185" t="s">
        <v>149</v>
      </c>
      <c r="AU112" s="185" t="s">
        <v>155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155</v>
      </c>
      <c r="BK112" s="186">
        <f>ROUND(I112*H112,2)</f>
        <v>0</v>
      </c>
      <c r="BL112" s="18" t="s">
        <v>154</v>
      </c>
      <c r="BM112" s="185" t="s">
        <v>177</v>
      </c>
    </row>
    <row r="113" spans="1:65" s="2" customFormat="1" ht="11.25">
      <c r="A113" s="35"/>
      <c r="B113" s="36"/>
      <c r="C113" s="37"/>
      <c r="D113" s="187" t="s">
        <v>157</v>
      </c>
      <c r="E113" s="37"/>
      <c r="F113" s="188" t="s">
        <v>178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157</v>
      </c>
      <c r="AU113" s="18" t="s">
        <v>155</v>
      </c>
    </row>
    <row r="114" spans="1:65" s="13" customFormat="1" ht="11.25">
      <c r="B114" s="192"/>
      <c r="C114" s="193"/>
      <c r="D114" s="194" t="s">
        <v>159</v>
      </c>
      <c r="E114" s="195" t="s">
        <v>19</v>
      </c>
      <c r="F114" s="196" t="s">
        <v>179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159</v>
      </c>
      <c r="AU114" s="202" t="s">
        <v>155</v>
      </c>
      <c r="AV114" s="13" t="s">
        <v>79</v>
      </c>
      <c r="AW114" s="13" t="s">
        <v>33</v>
      </c>
      <c r="AX114" s="13" t="s">
        <v>71</v>
      </c>
      <c r="AY114" s="202" t="s">
        <v>146</v>
      </c>
    </row>
    <row r="115" spans="1:65" s="14" customFormat="1" ht="11.25">
      <c r="B115" s="203"/>
      <c r="C115" s="204"/>
      <c r="D115" s="194" t="s">
        <v>159</v>
      </c>
      <c r="E115" s="205" t="s">
        <v>19</v>
      </c>
      <c r="F115" s="206" t="s">
        <v>1048</v>
      </c>
      <c r="G115" s="204"/>
      <c r="H115" s="207">
        <v>9.65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159</v>
      </c>
      <c r="AU115" s="213" t="s">
        <v>155</v>
      </c>
      <c r="AV115" s="14" t="s">
        <v>155</v>
      </c>
      <c r="AW115" s="14" t="s">
        <v>33</v>
      </c>
      <c r="AX115" s="14" t="s">
        <v>79</v>
      </c>
      <c r="AY115" s="213" t="s">
        <v>146</v>
      </c>
    </row>
    <row r="116" spans="1:65" s="2" customFormat="1" ht="24.2" customHeight="1">
      <c r="A116" s="35"/>
      <c r="B116" s="36"/>
      <c r="C116" s="174" t="s">
        <v>154</v>
      </c>
      <c r="D116" s="174" t="s">
        <v>149</v>
      </c>
      <c r="E116" s="175" t="s">
        <v>181</v>
      </c>
      <c r="F116" s="176" t="s">
        <v>182</v>
      </c>
      <c r="G116" s="177" t="s">
        <v>152</v>
      </c>
      <c r="H116" s="178">
        <v>9.65</v>
      </c>
      <c r="I116" s="179"/>
      <c r="J116" s="180">
        <f>ROUND(I116*H116,2)</f>
        <v>0</v>
      </c>
      <c r="K116" s="176" t="s">
        <v>153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1.8380000000000001E-2</v>
      </c>
      <c r="R116" s="183">
        <f>Q116*H116</f>
        <v>0.17736700000000002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154</v>
      </c>
      <c r="AT116" s="185" t="s">
        <v>149</v>
      </c>
      <c r="AU116" s="185" t="s">
        <v>155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155</v>
      </c>
      <c r="BK116" s="186">
        <f>ROUND(I116*H116,2)</f>
        <v>0</v>
      </c>
      <c r="BL116" s="18" t="s">
        <v>154</v>
      </c>
      <c r="BM116" s="185" t="s">
        <v>183</v>
      </c>
    </row>
    <row r="117" spans="1:65" s="2" customFormat="1" ht="11.25">
      <c r="A117" s="35"/>
      <c r="B117" s="36"/>
      <c r="C117" s="37"/>
      <c r="D117" s="187" t="s">
        <v>157</v>
      </c>
      <c r="E117" s="37"/>
      <c r="F117" s="188" t="s">
        <v>184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157</v>
      </c>
      <c r="AU117" s="18" t="s">
        <v>155</v>
      </c>
    </row>
    <row r="118" spans="1:65" s="13" customFormat="1" ht="11.25">
      <c r="B118" s="192"/>
      <c r="C118" s="193"/>
      <c r="D118" s="194" t="s">
        <v>159</v>
      </c>
      <c r="E118" s="195" t="s">
        <v>19</v>
      </c>
      <c r="F118" s="196" t="s">
        <v>179</v>
      </c>
      <c r="G118" s="193"/>
      <c r="H118" s="195" t="s">
        <v>19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159</v>
      </c>
      <c r="AU118" s="202" t="s">
        <v>155</v>
      </c>
      <c r="AV118" s="13" t="s">
        <v>79</v>
      </c>
      <c r="AW118" s="13" t="s">
        <v>33</v>
      </c>
      <c r="AX118" s="13" t="s">
        <v>71</v>
      </c>
      <c r="AY118" s="202" t="s">
        <v>146</v>
      </c>
    </row>
    <row r="119" spans="1:65" s="14" customFormat="1" ht="11.25">
      <c r="B119" s="203"/>
      <c r="C119" s="204"/>
      <c r="D119" s="194" t="s">
        <v>159</v>
      </c>
      <c r="E119" s="205" t="s">
        <v>19</v>
      </c>
      <c r="F119" s="206" t="s">
        <v>1048</v>
      </c>
      <c r="G119" s="204"/>
      <c r="H119" s="207">
        <v>9.65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159</v>
      </c>
      <c r="AU119" s="213" t="s">
        <v>155</v>
      </c>
      <c r="AV119" s="14" t="s">
        <v>155</v>
      </c>
      <c r="AW119" s="14" t="s">
        <v>33</v>
      </c>
      <c r="AX119" s="14" t="s">
        <v>79</v>
      </c>
      <c r="AY119" s="213" t="s">
        <v>146</v>
      </c>
    </row>
    <row r="120" spans="1:65" s="2" customFormat="1" ht="21.75" customHeight="1">
      <c r="A120" s="35"/>
      <c r="B120" s="36"/>
      <c r="C120" s="174" t="s">
        <v>185</v>
      </c>
      <c r="D120" s="174" t="s">
        <v>149</v>
      </c>
      <c r="E120" s="175" t="s">
        <v>186</v>
      </c>
      <c r="F120" s="176" t="s">
        <v>187</v>
      </c>
      <c r="G120" s="177" t="s">
        <v>152</v>
      </c>
      <c r="H120" s="178">
        <v>81.400000000000006</v>
      </c>
      <c r="I120" s="179"/>
      <c r="J120" s="180">
        <f>ROUND(I120*H120,2)</f>
        <v>0</v>
      </c>
      <c r="K120" s="176" t="s">
        <v>153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7.3499999999999998E-3</v>
      </c>
      <c r="R120" s="183">
        <f>Q120*H120</f>
        <v>0.59828999999999999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154</v>
      </c>
      <c r="AT120" s="185" t="s">
        <v>149</v>
      </c>
      <c r="AU120" s="185" t="s">
        <v>155</v>
      </c>
      <c r="AY120" s="18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155</v>
      </c>
      <c r="BK120" s="186">
        <f>ROUND(I120*H120,2)</f>
        <v>0</v>
      </c>
      <c r="BL120" s="18" t="s">
        <v>154</v>
      </c>
      <c r="BM120" s="185" t="s">
        <v>188</v>
      </c>
    </row>
    <row r="121" spans="1:65" s="2" customFormat="1" ht="11.25">
      <c r="A121" s="35"/>
      <c r="B121" s="36"/>
      <c r="C121" s="37"/>
      <c r="D121" s="187" t="s">
        <v>157</v>
      </c>
      <c r="E121" s="37"/>
      <c r="F121" s="188" t="s">
        <v>189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157</v>
      </c>
      <c r="AU121" s="18" t="s">
        <v>155</v>
      </c>
    </row>
    <row r="122" spans="1:65" s="13" customFormat="1" ht="11.25">
      <c r="B122" s="192"/>
      <c r="C122" s="193"/>
      <c r="D122" s="194" t="s">
        <v>159</v>
      </c>
      <c r="E122" s="195" t="s">
        <v>19</v>
      </c>
      <c r="F122" s="196" t="s">
        <v>190</v>
      </c>
      <c r="G122" s="193"/>
      <c r="H122" s="195" t="s">
        <v>19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159</v>
      </c>
      <c r="AU122" s="202" t="s">
        <v>155</v>
      </c>
      <c r="AV122" s="13" t="s">
        <v>79</v>
      </c>
      <c r="AW122" s="13" t="s">
        <v>33</v>
      </c>
      <c r="AX122" s="13" t="s">
        <v>71</v>
      </c>
      <c r="AY122" s="202" t="s">
        <v>146</v>
      </c>
    </row>
    <row r="123" spans="1:65" s="14" customFormat="1" ht="11.25">
      <c r="B123" s="203"/>
      <c r="C123" s="204"/>
      <c r="D123" s="194" t="s">
        <v>159</v>
      </c>
      <c r="E123" s="205" t="s">
        <v>19</v>
      </c>
      <c r="F123" s="206" t="s">
        <v>1049</v>
      </c>
      <c r="G123" s="204"/>
      <c r="H123" s="207">
        <v>73.400000000000006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159</v>
      </c>
      <c r="AU123" s="213" t="s">
        <v>155</v>
      </c>
      <c r="AV123" s="14" t="s">
        <v>155</v>
      </c>
      <c r="AW123" s="14" t="s">
        <v>33</v>
      </c>
      <c r="AX123" s="14" t="s">
        <v>71</v>
      </c>
      <c r="AY123" s="213" t="s">
        <v>146</v>
      </c>
    </row>
    <row r="124" spans="1:65" s="14" customFormat="1" ht="11.25">
      <c r="B124" s="203"/>
      <c r="C124" s="204"/>
      <c r="D124" s="194" t="s">
        <v>159</v>
      </c>
      <c r="E124" s="205" t="s">
        <v>19</v>
      </c>
      <c r="F124" s="206" t="s">
        <v>1047</v>
      </c>
      <c r="G124" s="204"/>
      <c r="H124" s="207">
        <v>8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159</v>
      </c>
      <c r="AU124" s="213" t="s">
        <v>155</v>
      </c>
      <c r="AV124" s="14" t="s">
        <v>155</v>
      </c>
      <c r="AW124" s="14" t="s">
        <v>33</v>
      </c>
      <c r="AX124" s="14" t="s">
        <v>71</v>
      </c>
      <c r="AY124" s="213" t="s">
        <v>146</v>
      </c>
    </row>
    <row r="125" spans="1:65" s="15" customFormat="1" ht="11.25">
      <c r="B125" s="214"/>
      <c r="C125" s="215"/>
      <c r="D125" s="194" t="s">
        <v>159</v>
      </c>
      <c r="E125" s="216" t="s">
        <v>19</v>
      </c>
      <c r="F125" s="217" t="s">
        <v>164</v>
      </c>
      <c r="G125" s="215"/>
      <c r="H125" s="218">
        <v>81.400000000000006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159</v>
      </c>
      <c r="AU125" s="224" t="s">
        <v>155</v>
      </c>
      <c r="AV125" s="15" t="s">
        <v>154</v>
      </c>
      <c r="AW125" s="15" t="s">
        <v>33</v>
      </c>
      <c r="AX125" s="15" t="s">
        <v>79</v>
      </c>
      <c r="AY125" s="224" t="s">
        <v>146</v>
      </c>
    </row>
    <row r="126" spans="1:65" s="2" customFormat="1" ht="16.5" customHeight="1">
      <c r="A126" s="35"/>
      <c r="B126" s="36"/>
      <c r="C126" s="174" t="s">
        <v>173</v>
      </c>
      <c r="D126" s="174" t="s">
        <v>149</v>
      </c>
      <c r="E126" s="175" t="s">
        <v>192</v>
      </c>
      <c r="F126" s="176" t="s">
        <v>193</v>
      </c>
      <c r="G126" s="177" t="s">
        <v>152</v>
      </c>
      <c r="H126" s="178">
        <v>34.311999999999998</v>
      </c>
      <c r="I126" s="179"/>
      <c r="J126" s="180">
        <f>ROUND(I126*H126,2)</f>
        <v>0</v>
      </c>
      <c r="K126" s="176" t="s">
        <v>153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2.5999999999999998E-4</v>
      </c>
      <c r="R126" s="183">
        <f>Q126*H126</f>
        <v>8.9211199999999994E-3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154</v>
      </c>
      <c r="AT126" s="185" t="s">
        <v>149</v>
      </c>
      <c r="AU126" s="185" t="s">
        <v>155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155</v>
      </c>
      <c r="BK126" s="186">
        <f>ROUND(I126*H126,2)</f>
        <v>0</v>
      </c>
      <c r="BL126" s="18" t="s">
        <v>154</v>
      </c>
      <c r="BM126" s="185" t="s">
        <v>194</v>
      </c>
    </row>
    <row r="127" spans="1:65" s="2" customFormat="1" ht="11.25">
      <c r="A127" s="35"/>
      <c r="B127" s="36"/>
      <c r="C127" s="37"/>
      <c r="D127" s="187" t="s">
        <v>157</v>
      </c>
      <c r="E127" s="37"/>
      <c r="F127" s="188" t="s">
        <v>195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157</v>
      </c>
      <c r="AU127" s="18" t="s">
        <v>155</v>
      </c>
    </row>
    <row r="128" spans="1:65" s="13" customFormat="1" ht="11.25">
      <c r="B128" s="192"/>
      <c r="C128" s="193"/>
      <c r="D128" s="194" t="s">
        <v>159</v>
      </c>
      <c r="E128" s="195" t="s">
        <v>19</v>
      </c>
      <c r="F128" s="196" t="s">
        <v>190</v>
      </c>
      <c r="G128" s="193"/>
      <c r="H128" s="195" t="s">
        <v>19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159</v>
      </c>
      <c r="AU128" s="202" t="s">
        <v>155</v>
      </c>
      <c r="AV128" s="13" t="s">
        <v>79</v>
      </c>
      <c r="AW128" s="13" t="s">
        <v>33</v>
      </c>
      <c r="AX128" s="13" t="s">
        <v>71</v>
      </c>
      <c r="AY128" s="202" t="s">
        <v>146</v>
      </c>
    </row>
    <row r="129" spans="1:65" s="14" customFormat="1" ht="11.25">
      <c r="B129" s="203"/>
      <c r="C129" s="204"/>
      <c r="D129" s="194" t="s">
        <v>159</v>
      </c>
      <c r="E129" s="205" t="s">
        <v>19</v>
      </c>
      <c r="F129" s="206" t="s">
        <v>1046</v>
      </c>
      <c r="G129" s="204"/>
      <c r="H129" s="207">
        <v>26.312000000000001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159</v>
      </c>
      <c r="AU129" s="213" t="s">
        <v>155</v>
      </c>
      <c r="AV129" s="14" t="s">
        <v>155</v>
      </c>
      <c r="AW129" s="14" t="s">
        <v>33</v>
      </c>
      <c r="AX129" s="14" t="s">
        <v>71</v>
      </c>
      <c r="AY129" s="213" t="s">
        <v>146</v>
      </c>
    </row>
    <row r="130" spans="1:65" s="14" customFormat="1" ht="11.25">
      <c r="B130" s="203"/>
      <c r="C130" s="204"/>
      <c r="D130" s="194" t="s">
        <v>159</v>
      </c>
      <c r="E130" s="205" t="s">
        <v>19</v>
      </c>
      <c r="F130" s="206" t="s">
        <v>1047</v>
      </c>
      <c r="G130" s="204"/>
      <c r="H130" s="207">
        <v>8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159</v>
      </c>
      <c r="AU130" s="213" t="s">
        <v>155</v>
      </c>
      <c r="AV130" s="14" t="s">
        <v>155</v>
      </c>
      <c r="AW130" s="14" t="s">
        <v>33</v>
      </c>
      <c r="AX130" s="14" t="s">
        <v>71</v>
      </c>
      <c r="AY130" s="213" t="s">
        <v>146</v>
      </c>
    </row>
    <row r="131" spans="1:65" s="15" customFormat="1" ht="11.25">
      <c r="B131" s="214"/>
      <c r="C131" s="215"/>
      <c r="D131" s="194" t="s">
        <v>159</v>
      </c>
      <c r="E131" s="216" t="s">
        <v>19</v>
      </c>
      <c r="F131" s="217" t="s">
        <v>164</v>
      </c>
      <c r="G131" s="215"/>
      <c r="H131" s="218">
        <v>34.311999999999998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159</v>
      </c>
      <c r="AU131" s="224" t="s">
        <v>155</v>
      </c>
      <c r="AV131" s="15" t="s">
        <v>154</v>
      </c>
      <c r="AW131" s="15" t="s">
        <v>33</v>
      </c>
      <c r="AX131" s="15" t="s">
        <v>79</v>
      </c>
      <c r="AY131" s="224" t="s">
        <v>146</v>
      </c>
    </row>
    <row r="132" spans="1:65" s="2" customFormat="1" ht="16.5" customHeight="1">
      <c r="A132" s="35"/>
      <c r="B132" s="36"/>
      <c r="C132" s="174" t="s">
        <v>196</v>
      </c>
      <c r="D132" s="174" t="s">
        <v>149</v>
      </c>
      <c r="E132" s="175" t="s">
        <v>197</v>
      </c>
      <c r="F132" s="176" t="s">
        <v>198</v>
      </c>
      <c r="G132" s="177" t="s">
        <v>152</v>
      </c>
      <c r="H132" s="178">
        <v>3.2</v>
      </c>
      <c r="I132" s="179"/>
      <c r="J132" s="180">
        <f>ROUND(I132*H132,2)</f>
        <v>0</v>
      </c>
      <c r="K132" s="176" t="s">
        <v>153</v>
      </c>
      <c r="L132" s="40"/>
      <c r="M132" s="181" t="s">
        <v>19</v>
      </c>
      <c r="N132" s="182" t="s">
        <v>43</v>
      </c>
      <c r="O132" s="65"/>
      <c r="P132" s="183">
        <f>O132*H132</f>
        <v>0</v>
      </c>
      <c r="Q132" s="183">
        <v>0.04</v>
      </c>
      <c r="R132" s="183">
        <f>Q132*H132</f>
        <v>0.128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154</v>
      </c>
      <c r="AT132" s="185" t="s">
        <v>149</v>
      </c>
      <c r="AU132" s="185" t="s">
        <v>155</v>
      </c>
      <c r="AY132" s="18" t="s">
        <v>146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155</v>
      </c>
      <c r="BK132" s="186">
        <f>ROUND(I132*H132,2)</f>
        <v>0</v>
      </c>
      <c r="BL132" s="18" t="s">
        <v>154</v>
      </c>
      <c r="BM132" s="185" t="s">
        <v>199</v>
      </c>
    </row>
    <row r="133" spans="1:65" s="2" customFormat="1" ht="11.25">
      <c r="A133" s="35"/>
      <c r="B133" s="36"/>
      <c r="C133" s="37"/>
      <c r="D133" s="187" t="s">
        <v>157</v>
      </c>
      <c r="E133" s="37"/>
      <c r="F133" s="188" t="s">
        <v>200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157</v>
      </c>
      <c r="AU133" s="18" t="s">
        <v>155</v>
      </c>
    </row>
    <row r="134" spans="1:65" s="13" customFormat="1" ht="11.25">
      <c r="B134" s="192"/>
      <c r="C134" s="193"/>
      <c r="D134" s="194" t="s">
        <v>159</v>
      </c>
      <c r="E134" s="195" t="s">
        <v>19</v>
      </c>
      <c r="F134" s="196" t="s">
        <v>201</v>
      </c>
      <c r="G134" s="193"/>
      <c r="H134" s="195" t="s">
        <v>19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159</v>
      </c>
      <c r="AU134" s="202" t="s">
        <v>155</v>
      </c>
      <c r="AV134" s="13" t="s">
        <v>79</v>
      </c>
      <c r="AW134" s="13" t="s">
        <v>33</v>
      </c>
      <c r="AX134" s="13" t="s">
        <v>71</v>
      </c>
      <c r="AY134" s="202" t="s">
        <v>146</v>
      </c>
    </row>
    <row r="135" spans="1:65" s="14" customFormat="1" ht="11.25">
      <c r="B135" s="203"/>
      <c r="C135" s="204"/>
      <c r="D135" s="194" t="s">
        <v>159</v>
      </c>
      <c r="E135" s="205" t="s">
        <v>19</v>
      </c>
      <c r="F135" s="206" t="s">
        <v>1050</v>
      </c>
      <c r="G135" s="204"/>
      <c r="H135" s="207">
        <v>3.2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159</v>
      </c>
      <c r="AU135" s="213" t="s">
        <v>155</v>
      </c>
      <c r="AV135" s="14" t="s">
        <v>155</v>
      </c>
      <c r="AW135" s="14" t="s">
        <v>33</v>
      </c>
      <c r="AX135" s="14" t="s">
        <v>79</v>
      </c>
      <c r="AY135" s="213" t="s">
        <v>146</v>
      </c>
    </row>
    <row r="136" spans="1:65" s="2" customFormat="1" ht="24.2" customHeight="1">
      <c r="A136" s="35"/>
      <c r="B136" s="36"/>
      <c r="C136" s="174" t="s">
        <v>203</v>
      </c>
      <c r="D136" s="174" t="s">
        <v>149</v>
      </c>
      <c r="E136" s="175" t="s">
        <v>204</v>
      </c>
      <c r="F136" s="176" t="s">
        <v>205</v>
      </c>
      <c r="G136" s="177" t="s">
        <v>152</v>
      </c>
      <c r="H136" s="178">
        <v>34.311999999999998</v>
      </c>
      <c r="I136" s="179"/>
      <c r="J136" s="180">
        <f>ROUND(I136*H136,2)</f>
        <v>0</v>
      </c>
      <c r="K136" s="176" t="s">
        <v>153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4.3800000000000002E-3</v>
      </c>
      <c r="R136" s="183">
        <f>Q136*H136</f>
        <v>0.15028655999999999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154</v>
      </c>
      <c r="AT136" s="185" t="s">
        <v>149</v>
      </c>
      <c r="AU136" s="185" t="s">
        <v>155</v>
      </c>
      <c r="AY136" s="18" t="s">
        <v>146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155</v>
      </c>
      <c r="BK136" s="186">
        <f>ROUND(I136*H136,2)</f>
        <v>0</v>
      </c>
      <c r="BL136" s="18" t="s">
        <v>154</v>
      </c>
      <c r="BM136" s="185" t="s">
        <v>206</v>
      </c>
    </row>
    <row r="137" spans="1:65" s="2" customFormat="1" ht="11.25">
      <c r="A137" s="35"/>
      <c r="B137" s="36"/>
      <c r="C137" s="37"/>
      <c r="D137" s="187" t="s">
        <v>157</v>
      </c>
      <c r="E137" s="37"/>
      <c r="F137" s="188" t="s">
        <v>207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157</v>
      </c>
      <c r="AU137" s="18" t="s">
        <v>155</v>
      </c>
    </row>
    <row r="138" spans="1:65" s="13" customFormat="1" ht="11.25">
      <c r="B138" s="192"/>
      <c r="C138" s="193"/>
      <c r="D138" s="194" t="s">
        <v>159</v>
      </c>
      <c r="E138" s="195" t="s">
        <v>19</v>
      </c>
      <c r="F138" s="196" t="s">
        <v>208</v>
      </c>
      <c r="G138" s="193"/>
      <c r="H138" s="195" t="s">
        <v>19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159</v>
      </c>
      <c r="AU138" s="202" t="s">
        <v>155</v>
      </c>
      <c r="AV138" s="13" t="s">
        <v>79</v>
      </c>
      <c r="AW138" s="13" t="s">
        <v>33</v>
      </c>
      <c r="AX138" s="13" t="s">
        <v>71</v>
      </c>
      <c r="AY138" s="202" t="s">
        <v>146</v>
      </c>
    </row>
    <row r="139" spans="1:65" s="14" customFormat="1" ht="11.25">
      <c r="B139" s="203"/>
      <c r="C139" s="204"/>
      <c r="D139" s="194" t="s">
        <v>159</v>
      </c>
      <c r="E139" s="205" t="s">
        <v>19</v>
      </c>
      <c r="F139" s="206" t="s">
        <v>1046</v>
      </c>
      <c r="G139" s="204"/>
      <c r="H139" s="207">
        <v>26.312000000000001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159</v>
      </c>
      <c r="AU139" s="213" t="s">
        <v>155</v>
      </c>
      <c r="AV139" s="14" t="s">
        <v>155</v>
      </c>
      <c r="AW139" s="14" t="s">
        <v>33</v>
      </c>
      <c r="AX139" s="14" t="s">
        <v>71</v>
      </c>
      <c r="AY139" s="213" t="s">
        <v>146</v>
      </c>
    </row>
    <row r="140" spans="1:65" s="14" customFormat="1" ht="11.25">
      <c r="B140" s="203"/>
      <c r="C140" s="204"/>
      <c r="D140" s="194" t="s">
        <v>159</v>
      </c>
      <c r="E140" s="205" t="s">
        <v>19</v>
      </c>
      <c r="F140" s="206" t="s">
        <v>1047</v>
      </c>
      <c r="G140" s="204"/>
      <c r="H140" s="207">
        <v>8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159</v>
      </c>
      <c r="AU140" s="213" t="s">
        <v>155</v>
      </c>
      <c r="AV140" s="14" t="s">
        <v>155</v>
      </c>
      <c r="AW140" s="14" t="s">
        <v>33</v>
      </c>
      <c r="AX140" s="14" t="s">
        <v>71</v>
      </c>
      <c r="AY140" s="213" t="s">
        <v>146</v>
      </c>
    </row>
    <row r="141" spans="1:65" s="15" customFormat="1" ht="11.25">
      <c r="B141" s="214"/>
      <c r="C141" s="215"/>
      <c r="D141" s="194" t="s">
        <v>159</v>
      </c>
      <c r="E141" s="216" t="s">
        <v>19</v>
      </c>
      <c r="F141" s="217" t="s">
        <v>164</v>
      </c>
      <c r="G141" s="215"/>
      <c r="H141" s="218">
        <v>34.311999999999998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159</v>
      </c>
      <c r="AU141" s="224" t="s">
        <v>155</v>
      </c>
      <c r="AV141" s="15" t="s">
        <v>154</v>
      </c>
      <c r="AW141" s="15" t="s">
        <v>33</v>
      </c>
      <c r="AX141" s="15" t="s">
        <v>79</v>
      </c>
      <c r="AY141" s="224" t="s">
        <v>146</v>
      </c>
    </row>
    <row r="142" spans="1:65" s="2" customFormat="1" ht="24.2" customHeight="1">
      <c r="A142" s="35"/>
      <c r="B142" s="36"/>
      <c r="C142" s="174" t="s">
        <v>209</v>
      </c>
      <c r="D142" s="174" t="s">
        <v>149</v>
      </c>
      <c r="E142" s="175" t="s">
        <v>210</v>
      </c>
      <c r="F142" s="176" t="s">
        <v>211</v>
      </c>
      <c r="G142" s="177" t="s">
        <v>152</v>
      </c>
      <c r="H142" s="178">
        <v>65.760000000000005</v>
      </c>
      <c r="I142" s="179"/>
      <c r="J142" s="180">
        <f>ROUND(I142*H142,2)</f>
        <v>0</v>
      </c>
      <c r="K142" s="176" t="s">
        <v>153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1.54E-2</v>
      </c>
      <c r="R142" s="183">
        <f>Q142*H142</f>
        <v>1.012704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154</v>
      </c>
      <c r="AT142" s="185" t="s">
        <v>149</v>
      </c>
      <c r="AU142" s="185" t="s">
        <v>155</v>
      </c>
      <c r="AY142" s="18" t="s">
        <v>146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155</v>
      </c>
      <c r="BK142" s="186">
        <f>ROUND(I142*H142,2)</f>
        <v>0</v>
      </c>
      <c r="BL142" s="18" t="s">
        <v>154</v>
      </c>
      <c r="BM142" s="185" t="s">
        <v>212</v>
      </c>
    </row>
    <row r="143" spans="1:65" s="2" customFormat="1" ht="11.25">
      <c r="A143" s="35"/>
      <c r="B143" s="36"/>
      <c r="C143" s="37"/>
      <c r="D143" s="187" t="s">
        <v>157</v>
      </c>
      <c r="E143" s="37"/>
      <c r="F143" s="188" t="s">
        <v>213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157</v>
      </c>
      <c r="AU143" s="18" t="s">
        <v>155</v>
      </c>
    </row>
    <row r="144" spans="1:65" s="13" customFormat="1" ht="11.25">
      <c r="B144" s="192"/>
      <c r="C144" s="193"/>
      <c r="D144" s="194" t="s">
        <v>159</v>
      </c>
      <c r="E144" s="195" t="s">
        <v>19</v>
      </c>
      <c r="F144" s="196" t="s">
        <v>214</v>
      </c>
      <c r="G144" s="193"/>
      <c r="H144" s="195" t="s">
        <v>19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159</v>
      </c>
      <c r="AU144" s="202" t="s">
        <v>155</v>
      </c>
      <c r="AV144" s="13" t="s">
        <v>79</v>
      </c>
      <c r="AW144" s="13" t="s">
        <v>33</v>
      </c>
      <c r="AX144" s="13" t="s">
        <v>71</v>
      </c>
      <c r="AY144" s="202" t="s">
        <v>146</v>
      </c>
    </row>
    <row r="145" spans="1:65" s="14" customFormat="1" ht="11.25">
      <c r="B145" s="203"/>
      <c r="C145" s="204"/>
      <c r="D145" s="194" t="s">
        <v>159</v>
      </c>
      <c r="E145" s="205" t="s">
        <v>19</v>
      </c>
      <c r="F145" s="206" t="s">
        <v>1051</v>
      </c>
      <c r="G145" s="204"/>
      <c r="H145" s="207">
        <v>57.76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159</v>
      </c>
      <c r="AU145" s="213" t="s">
        <v>155</v>
      </c>
      <c r="AV145" s="14" t="s">
        <v>155</v>
      </c>
      <c r="AW145" s="14" t="s">
        <v>33</v>
      </c>
      <c r="AX145" s="14" t="s">
        <v>71</v>
      </c>
      <c r="AY145" s="213" t="s">
        <v>146</v>
      </c>
    </row>
    <row r="146" spans="1:65" s="14" customFormat="1" ht="11.25">
      <c r="B146" s="203"/>
      <c r="C146" s="204"/>
      <c r="D146" s="194" t="s">
        <v>159</v>
      </c>
      <c r="E146" s="205" t="s">
        <v>19</v>
      </c>
      <c r="F146" s="206" t="s">
        <v>1047</v>
      </c>
      <c r="G146" s="204"/>
      <c r="H146" s="207">
        <v>8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159</v>
      </c>
      <c r="AU146" s="213" t="s">
        <v>155</v>
      </c>
      <c r="AV146" s="14" t="s">
        <v>155</v>
      </c>
      <c r="AW146" s="14" t="s">
        <v>33</v>
      </c>
      <c r="AX146" s="14" t="s">
        <v>71</v>
      </c>
      <c r="AY146" s="213" t="s">
        <v>146</v>
      </c>
    </row>
    <row r="147" spans="1:65" s="15" customFormat="1" ht="11.25">
      <c r="B147" s="214"/>
      <c r="C147" s="215"/>
      <c r="D147" s="194" t="s">
        <v>159</v>
      </c>
      <c r="E147" s="216" t="s">
        <v>19</v>
      </c>
      <c r="F147" s="217" t="s">
        <v>164</v>
      </c>
      <c r="G147" s="215"/>
      <c r="H147" s="218">
        <v>65.759999999999991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159</v>
      </c>
      <c r="AU147" s="224" t="s">
        <v>155</v>
      </c>
      <c r="AV147" s="15" t="s">
        <v>154</v>
      </c>
      <c r="AW147" s="15" t="s">
        <v>33</v>
      </c>
      <c r="AX147" s="15" t="s">
        <v>79</v>
      </c>
      <c r="AY147" s="224" t="s">
        <v>146</v>
      </c>
    </row>
    <row r="148" spans="1:65" s="2" customFormat="1" ht="24.2" customHeight="1">
      <c r="A148" s="35"/>
      <c r="B148" s="36"/>
      <c r="C148" s="174" t="s">
        <v>87</v>
      </c>
      <c r="D148" s="174" t="s">
        <v>149</v>
      </c>
      <c r="E148" s="175" t="s">
        <v>216</v>
      </c>
      <c r="F148" s="176" t="s">
        <v>217</v>
      </c>
      <c r="G148" s="177" t="s">
        <v>152</v>
      </c>
      <c r="H148" s="178">
        <v>15.64</v>
      </c>
      <c r="I148" s="179"/>
      <c r="J148" s="180">
        <f>ROUND(I148*H148,2)</f>
        <v>0</v>
      </c>
      <c r="K148" s="176" t="s">
        <v>153</v>
      </c>
      <c r="L148" s="40"/>
      <c r="M148" s="181" t="s">
        <v>19</v>
      </c>
      <c r="N148" s="182" t="s">
        <v>43</v>
      </c>
      <c r="O148" s="65"/>
      <c r="P148" s="183">
        <f>O148*H148</f>
        <v>0</v>
      </c>
      <c r="Q148" s="183">
        <v>1.8380000000000001E-2</v>
      </c>
      <c r="R148" s="183">
        <f>Q148*H148</f>
        <v>0.28746320000000003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154</v>
      </c>
      <c r="AT148" s="185" t="s">
        <v>149</v>
      </c>
      <c r="AU148" s="185" t="s">
        <v>155</v>
      </c>
      <c r="AY148" s="18" t="s">
        <v>146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155</v>
      </c>
      <c r="BK148" s="186">
        <f>ROUND(I148*H148,2)</f>
        <v>0</v>
      </c>
      <c r="BL148" s="18" t="s">
        <v>154</v>
      </c>
      <c r="BM148" s="185" t="s">
        <v>218</v>
      </c>
    </row>
    <row r="149" spans="1:65" s="2" customFormat="1" ht="11.25">
      <c r="A149" s="35"/>
      <c r="B149" s="36"/>
      <c r="C149" s="37"/>
      <c r="D149" s="187" t="s">
        <v>157</v>
      </c>
      <c r="E149" s="37"/>
      <c r="F149" s="188" t="s">
        <v>219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157</v>
      </c>
      <c r="AU149" s="18" t="s">
        <v>155</v>
      </c>
    </row>
    <row r="150" spans="1:65" s="13" customFormat="1" ht="11.25">
      <c r="B150" s="192"/>
      <c r="C150" s="193"/>
      <c r="D150" s="194" t="s">
        <v>159</v>
      </c>
      <c r="E150" s="195" t="s">
        <v>19</v>
      </c>
      <c r="F150" s="196" t="s">
        <v>220</v>
      </c>
      <c r="G150" s="193"/>
      <c r="H150" s="195" t="s">
        <v>19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159</v>
      </c>
      <c r="AU150" s="202" t="s">
        <v>155</v>
      </c>
      <c r="AV150" s="13" t="s">
        <v>79</v>
      </c>
      <c r="AW150" s="13" t="s">
        <v>33</v>
      </c>
      <c r="AX150" s="13" t="s">
        <v>71</v>
      </c>
      <c r="AY150" s="202" t="s">
        <v>146</v>
      </c>
    </row>
    <row r="151" spans="1:65" s="14" customFormat="1" ht="11.25">
      <c r="B151" s="203"/>
      <c r="C151" s="204"/>
      <c r="D151" s="194" t="s">
        <v>159</v>
      </c>
      <c r="E151" s="205" t="s">
        <v>19</v>
      </c>
      <c r="F151" s="206" t="s">
        <v>1052</v>
      </c>
      <c r="G151" s="204"/>
      <c r="H151" s="207">
        <v>15.64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159</v>
      </c>
      <c r="AU151" s="213" t="s">
        <v>155</v>
      </c>
      <c r="AV151" s="14" t="s">
        <v>155</v>
      </c>
      <c r="AW151" s="14" t="s">
        <v>33</v>
      </c>
      <c r="AX151" s="14" t="s">
        <v>79</v>
      </c>
      <c r="AY151" s="213" t="s">
        <v>146</v>
      </c>
    </row>
    <row r="152" spans="1:65" s="2" customFormat="1" ht="24.2" customHeight="1">
      <c r="A152" s="35"/>
      <c r="B152" s="36"/>
      <c r="C152" s="174" t="s">
        <v>90</v>
      </c>
      <c r="D152" s="174" t="s">
        <v>149</v>
      </c>
      <c r="E152" s="175" t="s">
        <v>222</v>
      </c>
      <c r="F152" s="176" t="s">
        <v>223</v>
      </c>
      <c r="G152" s="177" t="s">
        <v>152</v>
      </c>
      <c r="H152" s="178">
        <v>325.60000000000002</v>
      </c>
      <c r="I152" s="179"/>
      <c r="J152" s="180">
        <f>ROUND(I152*H152,2)</f>
        <v>0</v>
      </c>
      <c r="K152" s="176" t="s">
        <v>153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7.9000000000000008E-3</v>
      </c>
      <c r="R152" s="183">
        <f>Q152*H152</f>
        <v>2.5722400000000003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154</v>
      </c>
      <c r="AT152" s="185" t="s">
        <v>149</v>
      </c>
      <c r="AU152" s="185" t="s">
        <v>155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155</v>
      </c>
      <c r="BK152" s="186">
        <f>ROUND(I152*H152,2)</f>
        <v>0</v>
      </c>
      <c r="BL152" s="18" t="s">
        <v>154</v>
      </c>
      <c r="BM152" s="185" t="s">
        <v>224</v>
      </c>
    </row>
    <row r="153" spans="1:65" s="2" customFormat="1" ht="11.25">
      <c r="A153" s="35"/>
      <c r="B153" s="36"/>
      <c r="C153" s="37"/>
      <c r="D153" s="187" t="s">
        <v>157</v>
      </c>
      <c r="E153" s="37"/>
      <c r="F153" s="188" t="s">
        <v>225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157</v>
      </c>
      <c r="AU153" s="18" t="s">
        <v>155</v>
      </c>
    </row>
    <row r="154" spans="1:65" s="13" customFormat="1" ht="11.25">
      <c r="B154" s="192"/>
      <c r="C154" s="193"/>
      <c r="D154" s="194" t="s">
        <v>159</v>
      </c>
      <c r="E154" s="195" t="s">
        <v>19</v>
      </c>
      <c r="F154" s="196" t="s">
        <v>214</v>
      </c>
      <c r="G154" s="193"/>
      <c r="H154" s="195" t="s">
        <v>19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159</v>
      </c>
      <c r="AU154" s="202" t="s">
        <v>155</v>
      </c>
      <c r="AV154" s="13" t="s">
        <v>79</v>
      </c>
      <c r="AW154" s="13" t="s">
        <v>33</v>
      </c>
      <c r="AX154" s="13" t="s">
        <v>71</v>
      </c>
      <c r="AY154" s="202" t="s">
        <v>146</v>
      </c>
    </row>
    <row r="155" spans="1:65" s="14" customFormat="1" ht="11.25">
      <c r="B155" s="203"/>
      <c r="C155" s="204"/>
      <c r="D155" s="194" t="s">
        <v>159</v>
      </c>
      <c r="E155" s="205" t="s">
        <v>19</v>
      </c>
      <c r="F155" s="206" t="s">
        <v>1053</v>
      </c>
      <c r="G155" s="204"/>
      <c r="H155" s="207">
        <v>231.04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159</v>
      </c>
      <c r="AU155" s="213" t="s">
        <v>155</v>
      </c>
      <c r="AV155" s="14" t="s">
        <v>155</v>
      </c>
      <c r="AW155" s="14" t="s">
        <v>33</v>
      </c>
      <c r="AX155" s="14" t="s">
        <v>71</v>
      </c>
      <c r="AY155" s="213" t="s">
        <v>146</v>
      </c>
    </row>
    <row r="156" spans="1:65" s="14" customFormat="1" ht="11.25">
      <c r="B156" s="203"/>
      <c r="C156" s="204"/>
      <c r="D156" s="194" t="s">
        <v>159</v>
      </c>
      <c r="E156" s="205" t="s">
        <v>19</v>
      </c>
      <c r="F156" s="206" t="s">
        <v>1054</v>
      </c>
      <c r="G156" s="204"/>
      <c r="H156" s="207">
        <v>32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159</v>
      </c>
      <c r="AU156" s="213" t="s">
        <v>155</v>
      </c>
      <c r="AV156" s="14" t="s">
        <v>155</v>
      </c>
      <c r="AW156" s="14" t="s">
        <v>33</v>
      </c>
      <c r="AX156" s="14" t="s">
        <v>71</v>
      </c>
      <c r="AY156" s="213" t="s">
        <v>146</v>
      </c>
    </row>
    <row r="157" spans="1:65" s="13" customFormat="1" ht="11.25">
      <c r="B157" s="192"/>
      <c r="C157" s="193"/>
      <c r="D157" s="194" t="s">
        <v>159</v>
      </c>
      <c r="E157" s="195" t="s">
        <v>19</v>
      </c>
      <c r="F157" s="196" t="s">
        <v>220</v>
      </c>
      <c r="G157" s="193"/>
      <c r="H157" s="195" t="s">
        <v>19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159</v>
      </c>
      <c r="AU157" s="202" t="s">
        <v>155</v>
      </c>
      <c r="AV157" s="13" t="s">
        <v>79</v>
      </c>
      <c r="AW157" s="13" t="s">
        <v>33</v>
      </c>
      <c r="AX157" s="13" t="s">
        <v>71</v>
      </c>
      <c r="AY157" s="202" t="s">
        <v>146</v>
      </c>
    </row>
    <row r="158" spans="1:65" s="14" customFormat="1" ht="11.25">
      <c r="B158" s="203"/>
      <c r="C158" s="204"/>
      <c r="D158" s="194" t="s">
        <v>159</v>
      </c>
      <c r="E158" s="205" t="s">
        <v>19</v>
      </c>
      <c r="F158" s="206" t="s">
        <v>1055</v>
      </c>
      <c r="G158" s="204"/>
      <c r="H158" s="207">
        <v>62.56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159</v>
      </c>
      <c r="AU158" s="213" t="s">
        <v>155</v>
      </c>
      <c r="AV158" s="14" t="s">
        <v>155</v>
      </c>
      <c r="AW158" s="14" t="s">
        <v>33</v>
      </c>
      <c r="AX158" s="14" t="s">
        <v>71</v>
      </c>
      <c r="AY158" s="213" t="s">
        <v>146</v>
      </c>
    </row>
    <row r="159" spans="1:65" s="15" customFormat="1" ht="11.25">
      <c r="B159" s="214"/>
      <c r="C159" s="215"/>
      <c r="D159" s="194" t="s">
        <v>159</v>
      </c>
      <c r="E159" s="216" t="s">
        <v>19</v>
      </c>
      <c r="F159" s="217" t="s">
        <v>164</v>
      </c>
      <c r="G159" s="215"/>
      <c r="H159" s="218">
        <v>325.59999999999997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159</v>
      </c>
      <c r="AU159" s="224" t="s">
        <v>155</v>
      </c>
      <c r="AV159" s="15" t="s">
        <v>154</v>
      </c>
      <c r="AW159" s="15" t="s">
        <v>33</v>
      </c>
      <c r="AX159" s="15" t="s">
        <v>79</v>
      </c>
      <c r="AY159" s="224" t="s">
        <v>146</v>
      </c>
    </row>
    <row r="160" spans="1:65" s="2" customFormat="1" ht="21.75" customHeight="1">
      <c r="A160" s="35"/>
      <c r="B160" s="36"/>
      <c r="C160" s="174" t="s">
        <v>93</v>
      </c>
      <c r="D160" s="174" t="s">
        <v>149</v>
      </c>
      <c r="E160" s="175" t="s">
        <v>229</v>
      </c>
      <c r="F160" s="176" t="s">
        <v>230</v>
      </c>
      <c r="G160" s="177" t="s">
        <v>231</v>
      </c>
      <c r="H160" s="178">
        <v>4</v>
      </c>
      <c r="I160" s="179"/>
      <c r="J160" s="180">
        <f>ROUND(I160*H160,2)</f>
        <v>0</v>
      </c>
      <c r="K160" s="176" t="s">
        <v>153</v>
      </c>
      <c r="L160" s="40"/>
      <c r="M160" s="181" t="s">
        <v>19</v>
      </c>
      <c r="N160" s="182" t="s">
        <v>43</v>
      </c>
      <c r="O160" s="65"/>
      <c r="P160" s="183">
        <f>O160*H160</f>
        <v>0</v>
      </c>
      <c r="Q160" s="183">
        <v>0.1575</v>
      </c>
      <c r="R160" s="183">
        <f>Q160*H160</f>
        <v>0.63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154</v>
      </c>
      <c r="AT160" s="185" t="s">
        <v>149</v>
      </c>
      <c r="AU160" s="185" t="s">
        <v>155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155</v>
      </c>
      <c r="BK160" s="186">
        <f>ROUND(I160*H160,2)</f>
        <v>0</v>
      </c>
      <c r="BL160" s="18" t="s">
        <v>154</v>
      </c>
      <c r="BM160" s="185" t="s">
        <v>232</v>
      </c>
    </row>
    <row r="161" spans="1:65" s="2" customFormat="1" ht="11.25">
      <c r="A161" s="35"/>
      <c r="B161" s="36"/>
      <c r="C161" s="37"/>
      <c r="D161" s="187" t="s">
        <v>157</v>
      </c>
      <c r="E161" s="37"/>
      <c r="F161" s="188" t="s">
        <v>233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157</v>
      </c>
      <c r="AU161" s="18" t="s">
        <v>155</v>
      </c>
    </row>
    <row r="162" spans="1:65" s="13" customFormat="1" ht="11.25">
      <c r="B162" s="192"/>
      <c r="C162" s="193"/>
      <c r="D162" s="194" t="s">
        <v>159</v>
      </c>
      <c r="E162" s="195" t="s">
        <v>19</v>
      </c>
      <c r="F162" s="196" t="s">
        <v>234</v>
      </c>
      <c r="G162" s="193"/>
      <c r="H162" s="195" t="s">
        <v>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159</v>
      </c>
      <c r="AU162" s="202" t="s">
        <v>155</v>
      </c>
      <c r="AV162" s="13" t="s">
        <v>79</v>
      </c>
      <c r="AW162" s="13" t="s">
        <v>33</v>
      </c>
      <c r="AX162" s="13" t="s">
        <v>71</v>
      </c>
      <c r="AY162" s="202" t="s">
        <v>146</v>
      </c>
    </row>
    <row r="163" spans="1:65" s="14" customFormat="1" ht="11.25">
      <c r="B163" s="203"/>
      <c r="C163" s="204"/>
      <c r="D163" s="194" t="s">
        <v>159</v>
      </c>
      <c r="E163" s="205" t="s">
        <v>19</v>
      </c>
      <c r="F163" s="206" t="s">
        <v>154</v>
      </c>
      <c r="G163" s="204"/>
      <c r="H163" s="207">
        <v>4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159</v>
      </c>
      <c r="AU163" s="213" t="s">
        <v>155</v>
      </c>
      <c r="AV163" s="14" t="s">
        <v>155</v>
      </c>
      <c r="AW163" s="14" t="s">
        <v>33</v>
      </c>
      <c r="AX163" s="14" t="s">
        <v>79</v>
      </c>
      <c r="AY163" s="213" t="s">
        <v>146</v>
      </c>
    </row>
    <row r="164" spans="1:65" s="2" customFormat="1" ht="24.2" customHeight="1">
      <c r="A164" s="35"/>
      <c r="B164" s="36"/>
      <c r="C164" s="174" t="s">
        <v>96</v>
      </c>
      <c r="D164" s="174" t="s">
        <v>149</v>
      </c>
      <c r="E164" s="175" t="s">
        <v>235</v>
      </c>
      <c r="F164" s="176" t="s">
        <v>236</v>
      </c>
      <c r="G164" s="177" t="s">
        <v>152</v>
      </c>
      <c r="H164" s="178">
        <v>336.642</v>
      </c>
      <c r="I164" s="179"/>
      <c r="J164" s="180">
        <f>ROUND(I164*H164,2)</f>
        <v>0</v>
      </c>
      <c r="K164" s="176" t="s">
        <v>153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154</v>
      </c>
      <c r="AT164" s="185" t="s">
        <v>149</v>
      </c>
      <c r="AU164" s="185" t="s">
        <v>155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155</v>
      </c>
      <c r="BK164" s="186">
        <f>ROUND(I164*H164,2)</f>
        <v>0</v>
      </c>
      <c r="BL164" s="18" t="s">
        <v>154</v>
      </c>
      <c r="BM164" s="185" t="s">
        <v>237</v>
      </c>
    </row>
    <row r="165" spans="1:65" s="2" customFormat="1" ht="11.25">
      <c r="A165" s="35"/>
      <c r="B165" s="36"/>
      <c r="C165" s="37"/>
      <c r="D165" s="187" t="s">
        <v>157</v>
      </c>
      <c r="E165" s="37"/>
      <c r="F165" s="188" t="s">
        <v>238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157</v>
      </c>
      <c r="AU165" s="18" t="s">
        <v>155</v>
      </c>
    </row>
    <row r="166" spans="1:65" s="13" customFormat="1" ht="11.25">
      <c r="B166" s="192"/>
      <c r="C166" s="193"/>
      <c r="D166" s="194" t="s">
        <v>159</v>
      </c>
      <c r="E166" s="195" t="s">
        <v>19</v>
      </c>
      <c r="F166" s="196" t="s">
        <v>239</v>
      </c>
      <c r="G166" s="193"/>
      <c r="H166" s="195" t="s">
        <v>19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159</v>
      </c>
      <c r="AU166" s="202" t="s">
        <v>155</v>
      </c>
      <c r="AV166" s="13" t="s">
        <v>79</v>
      </c>
      <c r="AW166" s="13" t="s">
        <v>33</v>
      </c>
      <c r="AX166" s="13" t="s">
        <v>71</v>
      </c>
      <c r="AY166" s="202" t="s">
        <v>146</v>
      </c>
    </row>
    <row r="167" spans="1:65" s="14" customFormat="1" ht="11.25">
      <c r="B167" s="203"/>
      <c r="C167" s="204"/>
      <c r="D167" s="194" t="s">
        <v>159</v>
      </c>
      <c r="E167" s="205" t="s">
        <v>19</v>
      </c>
      <c r="F167" s="206" t="s">
        <v>240</v>
      </c>
      <c r="G167" s="204"/>
      <c r="H167" s="207">
        <v>28.949000000000002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159</v>
      </c>
      <c r="AU167" s="213" t="s">
        <v>155</v>
      </c>
      <c r="AV167" s="14" t="s">
        <v>155</v>
      </c>
      <c r="AW167" s="14" t="s">
        <v>33</v>
      </c>
      <c r="AX167" s="14" t="s">
        <v>71</v>
      </c>
      <c r="AY167" s="213" t="s">
        <v>146</v>
      </c>
    </row>
    <row r="168" spans="1:65" s="14" customFormat="1" ht="11.25">
      <c r="B168" s="203"/>
      <c r="C168" s="204"/>
      <c r="D168" s="194" t="s">
        <v>159</v>
      </c>
      <c r="E168" s="205" t="s">
        <v>19</v>
      </c>
      <c r="F168" s="206" t="s">
        <v>241</v>
      </c>
      <c r="G168" s="204"/>
      <c r="H168" s="207">
        <v>16.919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159</v>
      </c>
      <c r="AU168" s="213" t="s">
        <v>155</v>
      </c>
      <c r="AV168" s="14" t="s">
        <v>155</v>
      </c>
      <c r="AW168" s="14" t="s">
        <v>33</v>
      </c>
      <c r="AX168" s="14" t="s">
        <v>71</v>
      </c>
      <c r="AY168" s="213" t="s">
        <v>146</v>
      </c>
    </row>
    <row r="169" spans="1:65" s="14" customFormat="1" ht="11.25">
      <c r="B169" s="203"/>
      <c r="C169" s="204"/>
      <c r="D169" s="194" t="s">
        <v>159</v>
      </c>
      <c r="E169" s="205" t="s">
        <v>19</v>
      </c>
      <c r="F169" s="206" t="s">
        <v>242</v>
      </c>
      <c r="G169" s="204"/>
      <c r="H169" s="207">
        <v>50.774000000000001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159</v>
      </c>
      <c r="AU169" s="213" t="s">
        <v>155</v>
      </c>
      <c r="AV169" s="14" t="s">
        <v>155</v>
      </c>
      <c r="AW169" s="14" t="s">
        <v>33</v>
      </c>
      <c r="AX169" s="14" t="s">
        <v>71</v>
      </c>
      <c r="AY169" s="213" t="s">
        <v>146</v>
      </c>
    </row>
    <row r="170" spans="1:65" s="13" customFormat="1" ht="11.25">
      <c r="B170" s="192"/>
      <c r="C170" s="193"/>
      <c r="D170" s="194" t="s">
        <v>159</v>
      </c>
      <c r="E170" s="195" t="s">
        <v>19</v>
      </c>
      <c r="F170" s="196" t="s">
        <v>243</v>
      </c>
      <c r="G170" s="193"/>
      <c r="H170" s="195" t="s">
        <v>19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159</v>
      </c>
      <c r="AU170" s="202" t="s">
        <v>155</v>
      </c>
      <c r="AV170" s="13" t="s">
        <v>79</v>
      </c>
      <c r="AW170" s="13" t="s">
        <v>33</v>
      </c>
      <c r="AX170" s="13" t="s">
        <v>71</v>
      </c>
      <c r="AY170" s="202" t="s">
        <v>146</v>
      </c>
    </row>
    <row r="171" spans="1:65" s="14" customFormat="1" ht="11.25">
      <c r="B171" s="203"/>
      <c r="C171" s="204"/>
      <c r="D171" s="194" t="s">
        <v>159</v>
      </c>
      <c r="E171" s="205" t="s">
        <v>19</v>
      </c>
      <c r="F171" s="206" t="s">
        <v>244</v>
      </c>
      <c r="G171" s="204"/>
      <c r="H171" s="207">
        <v>240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159</v>
      </c>
      <c r="AU171" s="213" t="s">
        <v>155</v>
      </c>
      <c r="AV171" s="14" t="s">
        <v>155</v>
      </c>
      <c r="AW171" s="14" t="s">
        <v>33</v>
      </c>
      <c r="AX171" s="14" t="s">
        <v>71</v>
      </c>
      <c r="AY171" s="213" t="s">
        <v>146</v>
      </c>
    </row>
    <row r="172" spans="1:65" s="15" customFormat="1" ht="11.25">
      <c r="B172" s="214"/>
      <c r="C172" s="215"/>
      <c r="D172" s="194" t="s">
        <v>159</v>
      </c>
      <c r="E172" s="216" t="s">
        <v>19</v>
      </c>
      <c r="F172" s="217" t="s">
        <v>164</v>
      </c>
      <c r="G172" s="215"/>
      <c r="H172" s="218">
        <v>336.642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159</v>
      </c>
      <c r="AU172" s="224" t="s">
        <v>155</v>
      </c>
      <c r="AV172" s="15" t="s">
        <v>154</v>
      </c>
      <c r="AW172" s="15" t="s">
        <v>33</v>
      </c>
      <c r="AX172" s="15" t="s">
        <v>79</v>
      </c>
      <c r="AY172" s="224" t="s">
        <v>146</v>
      </c>
    </row>
    <row r="173" spans="1:65" s="2" customFormat="1" ht="21.75" customHeight="1">
      <c r="A173" s="35"/>
      <c r="B173" s="36"/>
      <c r="C173" s="174" t="s">
        <v>99</v>
      </c>
      <c r="D173" s="174" t="s">
        <v>149</v>
      </c>
      <c r="E173" s="175" t="s">
        <v>245</v>
      </c>
      <c r="F173" s="176" t="s">
        <v>246</v>
      </c>
      <c r="G173" s="177" t="s">
        <v>152</v>
      </c>
      <c r="H173" s="178">
        <v>91.05</v>
      </c>
      <c r="I173" s="179"/>
      <c r="J173" s="180">
        <f>ROUND(I173*H173,2)</f>
        <v>0</v>
      </c>
      <c r="K173" s="176" t="s">
        <v>153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154</v>
      </c>
      <c r="AT173" s="185" t="s">
        <v>149</v>
      </c>
      <c r="AU173" s="185" t="s">
        <v>155</v>
      </c>
      <c r="AY173" s="18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155</v>
      </c>
      <c r="BK173" s="186">
        <f>ROUND(I173*H173,2)</f>
        <v>0</v>
      </c>
      <c r="BL173" s="18" t="s">
        <v>154</v>
      </c>
      <c r="BM173" s="185" t="s">
        <v>247</v>
      </c>
    </row>
    <row r="174" spans="1:65" s="2" customFormat="1" ht="11.25">
      <c r="A174" s="35"/>
      <c r="B174" s="36"/>
      <c r="C174" s="37"/>
      <c r="D174" s="187" t="s">
        <v>157</v>
      </c>
      <c r="E174" s="37"/>
      <c r="F174" s="188" t="s">
        <v>248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157</v>
      </c>
      <c r="AU174" s="18" t="s">
        <v>155</v>
      </c>
    </row>
    <row r="175" spans="1:65" s="14" customFormat="1" ht="11.25">
      <c r="B175" s="203"/>
      <c r="C175" s="204"/>
      <c r="D175" s="194" t="s">
        <v>159</v>
      </c>
      <c r="E175" s="205" t="s">
        <v>19</v>
      </c>
      <c r="F175" s="206" t="s">
        <v>1048</v>
      </c>
      <c r="G175" s="204"/>
      <c r="H175" s="207">
        <v>9.65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159</v>
      </c>
      <c r="AU175" s="213" t="s">
        <v>155</v>
      </c>
      <c r="AV175" s="14" t="s">
        <v>155</v>
      </c>
      <c r="AW175" s="14" t="s">
        <v>33</v>
      </c>
      <c r="AX175" s="14" t="s">
        <v>71</v>
      </c>
      <c r="AY175" s="213" t="s">
        <v>146</v>
      </c>
    </row>
    <row r="176" spans="1:65" s="14" customFormat="1" ht="11.25">
      <c r="B176" s="203"/>
      <c r="C176" s="204"/>
      <c r="D176" s="194" t="s">
        <v>159</v>
      </c>
      <c r="E176" s="205" t="s">
        <v>19</v>
      </c>
      <c r="F176" s="206" t="s">
        <v>1051</v>
      </c>
      <c r="G176" s="204"/>
      <c r="H176" s="207">
        <v>57.76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159</v>
      </c>
      <c r="AU176" s="213" t="s">
        <v>155</v>
      </c>
      <c r="AV176" s="14" t="s">
        <v>155</v>
      </c>
      <c r="AW176" s="14" t="s">
        <v>33</v>
      </c>
      <c r="AX176" s="14" t="s">
        <v>71</v>
      </c>
      <c r="AY176" s="213" t="s">
        <v>146</v>
      </c>
    </row>
    <row r="177" spans="1:65" s="14" customFormat="1" ht="11.25">
      <c r="B177" s="203"/>
      <c r="C177" s="204"/>
      <c r="D177" s="194" t="s">
        <v>159</v>
      </c>
      <c r="E177" s="205" t="s">
        <v>19</v>
      </c>
      <c r="F177" s="206" t="s">
        <v>1047</v>
      </c>
      <c r="G177" s="204"/>
      <c r="H177" s="207">
        <v>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159</v>
      </c>
      <c r="AU177" s="213" t="s">
        <v>155</v>
      </c>
      <c r="AV177" s="14" t="s">
        <v>155</v>
      </c>
      <c r="AW177" s="14" t="s">
        <v>33</v>
      </c>
      <c r="AX177" s="14" t="s">
        <v>71</v>
      </c>
      <c r="AY177" s="213" t="s">
        <v>146</v>
      </c>
    </row>
    <row r="178" spans="1:65" s="14" customFormat="1" ht="11.25">
      <c r="B178" s="203"/>
      <c r="C178" s="204"/>
      <c r="D178" s="194" t="s">
        <v>159</v>
      </c>
      <c r="E178" s="205" t="s">
        <v>19</v>
      </c>
      <c r="F178" s="206" t="s">
        <v>1052</v>
      </c>
      <c r="G178" s="204"/>
      <c r="H178" s="207">
        <v>15.64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159</v>
      </c>
      <c r="AU178" s="213" t="s">
        <v>155</v>
      </c>
      <c r="AV178" s="14" t="s">
        <v>155</v>
      </c>
      <c r="AW178" s="14" t="s">
        <v>33</v>
      </c>
      <c r="AX178" s="14" t="s">
        <v>71</v>
      </c>
      <c r="AY178" s="213" t="s">
        <v>146</v>
      </c>
    </row>
    <row r="179" spans="1:65" s="15" customFormat="1" ht="11.25">
      <c r="B179" s="214"/>
      <c r="C179" s="215"/>
      <c r="D179" s="194" t="s">
        <v>159</v>
      </c>
      <c r="E179" s="216" t="s">
        <v>19</v>
      </c>
      <c r="F179" s="217" t="s">
        <v>164</v>
      </c>
      <c r="G179" s="215"/>
      <c r="H179" s="218">
        <v>91.05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159</v>
      </c>
      <c r="AU179" s="224" t="s">
        <v>155</v>
      </c>
      <c r="AV179" s="15" t="s">
        <v>154</v>
      </c>
      <c r="AW179" s="15" t="s">
        <v>33</v>
      </c>
      <c r="AX179" s="15" t="s">
        <v>79</v>
      </c>
      <c r="AY179" s="224" t="s">
        <v>146</v>
      </c>
    </row>
    <row r="180" spans="1:65" s="2" customFormat="1" ht="21.75" customHeight="1">
      <c r="A180" s="35"/>
      <c r="B180" s="36"/>
      <c r="C180" s="174" t="s">
        <v>8</v>
      </c>
      <c r="D180" s="174" t="s">
        <v>149</v>
      </c>
      <c r="E180" s="175" t="s">
        <v>249</v>
      </c>
      <c r="F180" s="176" t="s">
        <v>250</v>
      </c>
      <c r="G180" s="177" t="s">
        <v>152</v>
      </c>
      <c r="H180" s="178">
        <v>17.649999999999999</v>
      </c>
      <c r="I180" s="179"/>
      <c r="J180" s="180">
        <f>ROUND(I180*H180,2)</f>
        <v>0</v>
      </c>
      <c r="K180" s="176" t="s">
        <v>153</v>
      </c>
      <c r="L180" s="40"/>
      <c r="M180" s="181" t="s">
        <v>19</v>
      </c>
      <c r="N180" s="182" t="s">
        <v>43</v>
      </c>
      <c r="O180" s="65"/>
      <c r="P180" s="183">
        <f>O180*H180</f>
        <v>0</v>
      </c>
      <c r="Q180" s="183">
        <v>0.105</v>
      </c>
      <c r="R180" s="183">
        <f>Q180*H180</f>
        <v>1.8532499999999998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154</v>
      </c>
      <c r="AT180" s="185" t="s">
        <v>149</v>
      </c>
      <c r="AU180" s="185" t="s">
        <v>155</v>
      </c>
      <c r="AY180" s="18" t="s">
        <v>146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155</v>
      </c>
      <c r="BK180" s="186">
        <f>ROUND(I180*H180,2)</f>
        <v>0</v>
      </c>
      <c r="BL180" s="18" t="s">
        <v>154</v>
      </c>
      <c r="BM180" s="185" t="s">
        <v>251</v>
      </c>
    </row>
    <row r="181" spans="1:65" s="2" customFormat="1" ht="11.25">
      <c r="A181" s="35"/>
      <c r="B181" s="36"/>
      <c r="C181" s="37"/>
      <c r="D181" s="187" t="s">
        <v>157</v>
      </c>
      <c r="E181" s="37"/>
      <c r="F181" s="188" t="s">
        <v>252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157</v>
      </c>
      <c r="AU181" s="18" t="s">
        <v>155</v>
      </c>
    </row>
    <row r="182" spans="1:65" s="13" customFormat="1" ht="11.25">
      <c r="B182" s="192"/>
      <c r="C182" s="193"/>
      <c r="D182" s="194" t="s">
        <v>159</v>
      </c>
      <c r="E182" s="195" t="s">
        <v>19</v>
      </c>
      <c r="F182" s="196" t="s">
        <v>253</v>
      </c>
      <c r="G182" s="193"/>
      <c r="H182" s="195" t="s">
        <v>19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159</v>
      </c>
      <c r="AU182" s="202" t="s">
        <v>155</v>
      </c>
      <c r="AV182" s="13" t="s">
        <v>79</v>
      </c>
      <c r="AW182" s="13" t="s">
        <v>33</v>
      </c>
      <c r="AX182" s="13" t="s">
        <v>71</v>
      </c>
      <c r="AY182" s="202" t="s">
        <v>146</v>
      </c>
    </row>
    <row r="183" spans="1:65" s="14" customFormat="1" ht="11.25">
      <c r="B183" s="203"/>
      <c r="C183" s="204"/>
      <c r="D183" s="194" t="s">
        <v>159</v>
      </c>
      <c r="E183" s="205" t="s">
        <v>19</v>
      </c>
      <c r="F183" s="206" t="s">
        <v>1048</v>
      </c>
      <c r="G183" s="204"/>
      <c r="H183" s="207">
        <v>9.65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159</v>
      </c>
      <c r="AU183" s="213" t="s">
        <v>155</v>
      </c>
      <c r="AV183" s="14" t="s">
        <v>155</v>
      </c>
      <c r="AW183" s="14" t="s">
        <v>33</v>
      </c>
      <c r="AX183" s="14" t="s">
        <v>71</v>
      </c>
      <c r="AY183" s="213" t="s">
        <v>146</v>
      </c>
    </row>
    <row r="184" spans="1:65" s="14" customFormat="1" ht="11.25">
      <c r="B184" s="203"/>
      <c r="C184" s="204"/>
      <c r="D184" s="194" t="s">
        <v>159</v>
      </c>
      <c r="E184" s="205" t="s">
        <v>19</v>
      </c>
      <c r="F184" s="206" t="s">
        <v>1047</v>
      </c>
      <c r="G184" s="204"/>
      <c r="H184" s="207">
        <v>8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159</v>
      </c>
      <c r="AU184" s="213" t="s">
        <v>155</v>
      </c>
      <c r="AV184" s="14" t="s">
        <v>155</v>
      </c>
      <c r="AW184" s="14" t="s">
        <v>33</v>
      </c>
      <c r="AX184" s="14" t="s">
        <v>71</v>
      </c>
      <c r="AY184" s="213" t="s">
        <v>146</v>
      </c>
    </row>
    <row r="185" spans="1:65" s="15" customFormat="1" ht="11.25">
      <c r="B185" s="214"/>
      <c r="C185" s="215"/>
      <c r="D185" s="194" t="s">
        <v>159</v>
      </c>
      <c r="E185" s="216" t="s">
        <v>19</v>
      </c>
      <c r="F185" s="217" t="s">
        <v>164</v>
      </c>
      <c r="G185" s="215"/>
      <c r="H185" s="218">
        <v>17.649999999999999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159</v>
      </c>
      <c r="AU185" s="224" t="s">
        <v>155</v>
      </c>
      <c r="AV185" s="15" t="s">
        <v>154</v>
      </c>
      <c r="AW185" s="15" t="s">
        <v>33</v>
      </c>
      <c r="AX185" s="15" t="s">
        <v>79</v>
      </c>
      <c r="AY185" s="224" t="s">
        <v>146</v>
      </c>
    </row>
    <row r="186" spans="1:65" s="2" customFormat="1" ht="24.2" customHeight="1">
      <c r="A186" s="35"/>
      <c r="B186" s="36"/>
      <c r="C186" s="174" t="s">
        <v>254</v>
      </c>
      <c r="D186" s="174" t="s">
        <v>149</v>
      </c>
      <c r="E186" s="175" t="s">
        <v>255</v>
      </c>
      <c r="F186" s="176" t="s">
        <v>256</v>
      </c>
      <c r="G186" s="177" t="s">
        <v>231</v>
      </c>
      <c r="H186" s="178">
        <v>4</v>
      </c>
      <c r="I186" s="179"/>
      <c r="J186" s="180">
        <f>ROUND(I186*H186,2)</f>
        <v>0</v>
      </c>
      <c r="K186" s="176" t="s">
        <v>153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1.7770000000000001E-2</v>
      </c>
      <c r="R186" s="183">
        <f>Q186*H186</f>
        <v>7.1080000000000004E-2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154</v>
      </c>
      <c r="AT186" s="185" t="s">
        <v>149</v>
      </c>
      <c r="AU186" s="185" t="s">
        <v>155</v>
      </c>
      <c r="AY186" s="18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155</v>
      </c>
      <c r="BK186" s="186">
        <f>ROUND(I186*H186,2)</f>
        <v>0</v>
      </c>
      <c r="BL186" s="18" t="s">
        <v>154</v>
      </c>
      <c r="BM186" s="185" t="s">
        <v>257</v>
      </c>
    </row>
    <row r="187" spans="1:65" s="2" customFormat="1" ht="11.25">
      <c r="A187" s="35"/>
      <c r="B187" s="36"/>
      <c r="C187" s="37"/>
      <c r="D187" s="187" t="s">
        <v>157</v>
      </c>
      <c r="E187" s="37"/>
      <c r="F187" s="188" t="s">
        <v>258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157</v>
      </c>
      <c r="AU187" s="18" t="s">
        <v>155</v>
      </c>
    </row>
    <row r="188" spans="1:65" s="13" customFormat="1" ht="11.25">
      <c r="B188" s="192"/>
      <c r="C188" s="193"/>
      <c r="D188" s="194" t="s">
        <v>159</v>
      </c>
      <c r="E188" s="195" t="s">
        <v>19</v>
      </c>
      <c r="F188" s="196" t="s">
        <v>259</v>
      </c>
      <c r="G188" s="193"/>
      <c r="H188" s="195" t="s">
        <v>19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159</v>
      </c>
      <c r="AU188" s="202" t="s">
        <v>155</v>
      </c>
      <c r="AV188" s="13" t="s">
        <v>79</v>
      </c>
      <c r="AW188" s="13" t="s">
        <v>33</v>
      </c>
      <c r="AX188" s="13" t="s">
        <v>71</v>
      </c>
      <c r="AY188" s="202" t="s">
        <v>146</v>
      </c>
    </row>
    <row r="189" spans="1:65" s="14" customFormat="1" ht="11.25">
      <c r="B189" s="203"/>
      <c r="C189" s="204"/>
      <c r="D189" s="194" t="s">
        <v>159</v>
      </c>
      <c r="E189" s="205" t="s">
        <v>19</v>
      </c>
      <c r="F189" s="206" t="s">
        <v>154</v>
      </c>
      <c r="G189" s="204"/>
      <c r="H189" s="207">
        <v>4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159</v>
      </c>
      <c r="AU189" s="213" t="s">
        <v>155</v>
      </c>
      <c r="AV189" s="14" t="s">
        <v>155</v>
      </c>
      <c r="AW189" s="14" t="s">
        <v>33</v>
      </c>
      <c r="AX189" s="14" t="s">
        <v>71</v>
      </c>
      <c r="AY189" s="213" t="s">
        <v>146</v>
      </c>
    </row>
    <row r="190" spans="1:65" s="15" customFormat="1" ht="11.25">
      <c r="B190" s="214"/>
      <c r="C190" s="215"/>
      <c r="D190" s="194" t="s">
        <v>159</v>
      </c>
      <c r="E190" s="216" t="s">
        <v>19</v>
      </c>
      <c r="F190" s="217" t="s">
        <v>164</v>
      </c>
      <c r="G190" s="215"/>
      <c r="H190" s="218">
        <v>4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159</v>
      </c>
      <c r="AU190" s="224" t="s">
        <v>155</v>
      </c>
      <c r="AV190" s="15" t="s">
        <v>154</v>
      </c>
      <c r="AW190" s="15" t="s">
        <v>33</v>
      </c>
      <c r="AX190" s="15" t="s">
        <v>79</v>
      </c>
      <c r="AY190" s="224" t="s">
        <v>146</v>
      </c>
    </row>
    <row r="191" spans="1:65" s="2" customFormat="1" ht="16.5" customHeight="1">
      <c r="A191" s="35"/>
      <c r="B191" s="36"/>
      <c r="C191" s="225" t="s">
        <v>260</v>
      </c>
      <c r="D191" s="225" t="s">
        <v>261</v>
      </c>
      <c r="E191" s="226" t="s">
        <v>262</v>
      </c>
      <c r="F191" s="227" t="s">
        <v>263</v>
      </c>
      <c r="G191" s="228" t="s">
        <v>231</v>
      </c>
      <c r="H191" s="229">
        <v>4</v>
      </c>
      <c r="I191" s="230"/>
      <c r="J191" s="231">
        <f>ROUND(I191*H191,2)</f>
        <v>0</v>
      </c>
      <c r="K191" s="227" t="s">
        <v>153</v>
      </c>
      <c r="L191" s="232"/>
      <c r="M191" s="233" t="s">
        <v>19</v>
      </c>
      <c r="N191" s="234" t="s">
        <v>43</v>
      </c>
      <c r="O191" s="65"/>
      <c r="P191" s="183">
        <f>O191*H191</f>
        <v>0</v>
      </c>
      <c r="Q191" s="183">
        <v>1.201E-2</v>
      </c>
      <c r="R191" s="183">
        <f>Q191*H191</f>
        <v>4.8039999999999999E-2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203</v>
      </c>
      <c r="AT191" s="185" t="s">
        <v>261</v>
      </c>
      <c r="AU191" s="185" t="s">
        <v>155</v>
      </c>
      <c r="AY191" s="18" t="s">
        <v>146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155</v>
      </c>
      <c r="BK191" s="186">
        <f>ROUND(I191*H191,2)</f>
        <v>0</v>
      </c>
      <c r="BL191" s="18" t="s">
        <v>154</v>
      </c>
      <c r="BM191" s="185" t="s">
        <v>264</v>
      </c>
    </row>
    <row r="192" spans="1:65" s="12" customFormat="1" ht="22.9" customHeight="1">
      <c r="B192" s="158"/>
      <c r="C192" s="159"/>
      <c r="D192" s="160" t="s">
        <v>70</v>
      </c>
      <c r="E192" s="172" t="s">
        <v>209</v>
      </c>
      <c r="F192" s="172" t="s">
        <v>265</v>
      </c>
      <c r="G192" s="159"/>
      <c r="H192" s="159"/>
      <c r="I192" s="162"/>
      <c r="J192" s="173">
        <f>BK192</f>
        <v>0</v>
      </c>
      <c r="K192" s="159"/>
      <c r="L192" s="164"/>
      <c r="M192" s="165"/>
      <c r="N192" s="166"/>
      <c r="O192" s="166"/>
      <c r="P192" s="167">
        <f>SUM(P193:P245)</f>
        <v>0</v>
      </c>
      <c r="Q192" s="166"/>
      <c r="R192" s="167">
        <f>SUM(R193:R245)</f>
        <v>1.7600980000000002E-2</v>
      </c>
      <c r="S192" s="166"/>
      <c r="T192" s="168">
        <f>SUM(T193:T245)</f>
        <v>14.027072</v>
      </c>
      <c r="AR192" s="169" t="s">
        <v>79</v>
      </c>
      <c r="AT192" s="170" t="s">
        <v>70</v>
      </c>
      <c r="AU192" s="170" t="s">
        <v>79</v>
      </c>
      <c r="AY192" s="169" t="s">
        <v>146</v>
      </c>
      <c r="BK192" s="171">
        <f>SUM(BK193:BK245)</f>
        <v>0</v>
      </c>
    </row>
    <row r="193" spans="1:65" s="2" customFormat="1" ht="24.2" customHeight="1">
      <c r="A193" s="35"/>
      <c r="B193" s="36"/>
      <c r="C193" s="174" t="s">
        <v>266</v>
      </c>
      <c r="D193" s="174" t="s">
        <v>149</v>
      </c>
      <c r="E193" s="175" t="s">
        <v>267</v>
      </c>
      <c r="F193" s="176" t="s">
        <v>268</v>
      </c>
      <c r="G193" s="177" t="s">
        <v>152</v>
      </c>
      <c r="H193" s="178">
        <v>31.81</v>
      </c>
      <c r="I193" s="179"/>
      <c r="J193" s="180">
        <f>ROUND(I193*H193,2)</f>
        <v>0</v>
      </c>
      <c r="K193" s="176" t="s">
        <v>153</v>
      </c>
      <c r="L193" s="40"/>
      <c r="M193" s="181" t="s">
        <v>19</v>
      </c>
      <c r="N193" s="182" t="s">
        <v>43</v>
      </c>
      <c r="O193" s="65"/>
      <c r="P193" s="183">
        <f>O193*H193</f>
        <v>0</v>
      </c>
      <c r="Q193" s="183">
        <v>1.2999999999999999E-4</v>
      </c>
      <c r="R193" s="183">
        <f>Q193*H193</f>
        <v>4.1352999999999997E-3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154</v>
      </c>
      <c r="AT193" s="185" t="s">
        <v>149</v>
      </c>
      <c r="AU193" s="185" t="s">
        <v>155</v>
      </c>
      <c r="AY193" s="18" t="s">
        <v>146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155</v>
      </c>
      <c r="BK193" s="186">
        <f>ROUND(I193*H193,2)</f>
        <v>0</v>
      </c>
      <c r="BL193" s="18" t="s">
        <v>154</v>
      </c>
      <c r="BM193" s="185" t="s">
        <v>269</v>
      </c>
    </row>
    <row r="194" spans="1:65" s="2" customFormat="1" ht="11.25">
      <c r="A194" s="35"/>
      <c r="B194" s="36"/>
      <c r="C194" s="37"/>
      <c r="D194" s="187" t="s">
        <v>157</v>
      </c>
      <c r="E194" s="37"/>
      <c r="F194" s="188" t="s">
        <v>270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157</v>
      </c>
      <c r="AU194" s="18" t="s">
        <v>155</v>
      </c>
    </row>
    <row r="195" spans="1:65" s="14" customFormat="1" ht="11.25">
      <c r="B195" s="203"/>
      <c r="C195" s="204"/>
      <c r="D195" s="194" t="s">
        <v>159</v>
      </c>
      <c r="E195" s="205" t="s">
        <v>19</v>
      </c>
      <c r="F195" s="206" t="s">
        <v>1048</v>
      </c>
      <c r="G195" s="204"/>
      <c r="H195" s="207">
        <v>9.65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159</v>
      </c>
      <c r="AU195" s="213" t="s">
        <v>155</v>
      </c>
      <c r="AV195" s="14" t="s">
        <v>155</v>
      </c>
      <c r="AW195" s="14" t="s">
        <v>33</v>
      </c>
      <c r="AX195" s="14" t="s">
        <v>71</v>
      </c>
      <c r="AY195" s="213" t="s">
        <v>146</v>
      </c>
    </row>
    <row r="196" spans="1:65" s="14" customFormat="1" ht="11.25">
      <c r="B196" s="203"/>
      <c r="C196" s="204"/>
      <c r="D196" s="194" t="s">
        <v>159</v>
      </c>
      <c r="E196" s="205" t="s">
        <v>19</v>
      </c>
      <c r="F196" s="206" t="s">
        <v>1056</v>
      </c>
      <c r="G196" s="204"/>
      <c r="H196" s="207">
        <v>11.28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159</v>
      </c>
      <c r="AU196" s="213" t="s">
        <v>155</v>
      </c>
      <c r="AV196" s="14" t="s">
        <v>155</v>
      </c>
      <c r="AW196" s="14" t="s">
        <v>33</v>
      </c>
      <c r="AX196" s="14" t="s">
        <v>71</v>
      </c>
      <c r="AY196" s="213" t="s">
        <v>146</v>
      </c>
    </row>
    <row r="197" spans="1:65" s="14" customFormat="1" ht="11.25">
      <c r="B197" s="203"/>
      <c r="C197" s="204"/>
      <c r="D197" s="194" t="s">
        <v>159</v>
      </c>
      <c r="E197" s="205" t="s">
        <v>19</v>
      </c>
      <c r="F197" s="206" t="s">
        <v>1057</v>
      </c>
      <c r="G197" s="204"/>
      <c r="H197" s="207">
        <v>10.88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159</v>
      </c>
      <c r="AU197" s="213" t="s">
        <v>155</v>
      </c>
      <c r="AV197" s="14" t="s">
        <v>155</v>
      </c>
      <c r="AW197" s="14" t="s">
        <v>33</v>
      </c>
      <c r="AX197" s="14" t="s">
        <v>71</v>
      </c>
      <c r="AY197" s="213" t="s">
        <v>146</v>
      </c>
    </row>
    <row r="198" spans="1:65" s="15" customFormat="1" ht="11.25">
      <c r="B198" s="214"/>
      <c r="C198" s="215"/>
      <c r="D198" s="194" t="s">
        <v>159</v>
      </c>
      <c r="E198" s="216" t="s">
        <v>19</v>
      </c>
      <c r="F198" s="217" t="s">
        <v>164</v>
      </c>
      <c r="G198" s="215"/>
      <c r="H198" s="218">
        <v>31.810000000000002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159</v>
      </c>
      <c r="AU198" s="224" t="s">
        <v>155</v>
      </c>
      <c r="AV198" s="15" t="s">
        <v>154</v>
      </c>
      <c r="AW198" s="15" t="s">
        <v>33</v>
      </c>
      <c r="AX198" s="15" t="s">
        <v>79</v>
      </c>
      <c r="AY198" s="224" t="s">
        <v>146</v>
      </c>
    </row>
    <row r="199" spans="1:65" s="2" customFormat="1" ht="24.2" customHeight="1">
      <c r="A199" s="35"/>
      <c r="B199" s="36"/>
      <c r="C199" s="174" t="s">
        <v>273</v>
      </c>
      <c r="D199" s="174" t="s">
        <v>149</v>
      </c>
      <c r="E199" s="175" t="s">
        <v>274</v>
      </c>
      <c r="F199" s="176" t="s">
        <v>275</v>
      </c>
      <c r="G199" s="177" t="s">
        <v>152</v>
      </c>
      <c r="H199" s="178">
        <v>336.642</v>
      </c>
      <c r="I199" s="179"/>
      <c r="J199" s="180">
        <f>ROUND(I199*H199,2)</f>
        <v>0</v>
      </c>
      <c r="K199" s="176" t="s">
        <v>153</v>
      </c>
      <c r="L199" s="40"/>
      <c r="M199" s="181" t="s">
        <v>19</v>
      </c>
      <c r="N199" s="182" t="s">
        <v>43</v>
      </c>
      <c r="O199" s="65"/>
      <c r="P199" s="183">
        <f>O199*H199</f>
        <v>0</v>
      </c>
      <c r="Q199" s="183">
        <v>4.0000000000000003E-5</v>
      </c>
      <c r="R199" s="183">
        <f>Q199*H199</f>
        <v>1.3465680000000001E-2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154</v>
      </c>
      <c r="AT199" s="185" t="s">
        <v>149</v>
      </c>
      <c r="AU199" s="185" t="s">
        <v>155</v>
      </c>
      <c r="AY199" s="18" t="s">
        <v>146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155</v>
      </c>
      <c r="BK199" s="186">
        <f>ROUND(I199*H199,2)</f>
        <v>0</v>
      </c>
      <c r="BL199" s="18" t="s">
        <v>154</v>
      </c>
      <c r="BM199" s="185" t="s">
        <v>276</v>
      </c>
    </row>
    <row r="200" spans="1:65" s="2" customFormat="1" ht="11.25">
      <c r="A200" s="35"/>
      <c r="B200" s="36"/>
      <c r="C200" s="37"/>
      <c r="D200" s="187" t="s">
        <v>157</v>
      </c>
      <c r="E200" s="37"/>
      <c r="F200" s="188" t="s">
        <v>277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157</v>
      </c>
      <c r="AU200" s="18" t="s">
        <v>155</v>
      </c>
    </row>
    <row r="201" spans="1:65" s="14" customFormat="1" ht="11.25">
      <c r="B201" s="203"/>
      <c r="C201" s="204"/>
      <c r="D201" s="194" t="s">
        <v>159</v>
      </c>
      <c r="E201" s="205" t="s">
        <v>19</v>
      </c>
      <c r="F201" s="206" t="s">
        <v>240</v>
      </c>
      <c r="G201" s="204"/>
      <c r="H201" s="207">
        <v>28.949000000000002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159</v>
      </c>
      <c r="AU201" s="213" t="s">
        <v>155</v>
      </c>
      <c r="AV201" s="14" t="s">
        <v>155</v>
      </c>
      <c r="AW201" s="14" t="s">
        <v>33</v>
      </c>
      <c r="AX201" s="14" t="s">
        <v>71</v>
      </c>
      <c r="AY201" s="213" t="s">
        <v>146</v>
      </c>
    </row>
    <row r="202" spans="1:65" s="14" customFormat="1" ht="11.25">
      <c r="B202" s="203"/>
      <c r="C202" s="204"/>
      <c r="D202" s="194" t="s">
        <v>159</v>
      </c>
      <c r="E202" s="205" t="s">
        <v>19</v>
      </c>
      <c r="F202" s="206" t="s">
        <v>241</v>
      </c>
      <c r="G202" s="204"/>
      <c r="H202" s="207">
        <v>16.919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159</v>
      </c>
      <c r="AU202" s="213" t="s">
        <v>155</v>
      </c>
      <c r="AV202" s="14" t="s">
        <v>155</v>
      </c>
      <c r="AW202" s="14" t="s">
        <v>33</v>
      </c>
      <c r="AX202" s="14" t="s">
        <v>71</v>
      </c>
      <c r="AY202" s="213" t="s">
        <v>146</v>
      </c>
    </row>
    <row r="203" spans="1:65" s="14" customFormat="1" ht="11.25">
      <c r="B203" s="203"/>
      <c r="C203" s="204"/>
      <c r="D203" s="194" t="s">
        <v>159</v>
      </c>
      <c r="E203" s="205" t="s">
        <v>19</v>
      </c>
      <c r="F203" s="206" t="s">
        <v>242</v>
      </c>
      <c r="G203" s="204"/>
      <c r="H203" s="207">
        <v>50.774000000000001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159</v>
      </c>
      <c r="AU203" s="213" t="s">
        <v>155</v>
      </c>
      <c r="AV203" s="14" t="s">
        <v>155</v>
      </c>
      <c r="AW203" s="14" t="s">
        <v>33</v>
      </c>
      <c r="AX203" s="14" t="s">
        <v>71</v>
      </c>
      <c r="AY203" s="213" t="s">
        <v>146</v>
      </c>
    </row>
    <row r="204" spans="1:65" s="13" customFormat="1" ht="11.25">
      <c r="B204" s="192"/>
      <c r="C204" s="193"/>
      <c r="D204" s="194" t="s">
        <v>159</v>
      </c>
      <c r="E204" s="195" t="s">
        <v>19</v>
      </c>
      <c r="F204" s="196" t="s">
        <v>243</v>
      </c>
      <c r="G204" s="193"/>
      <c r="H204" s="195" t="s">
        <v>19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159</v>
      </c>
      <c r="AU204" s="202" t="s">
        <v>155</v>
      </c>
      <c r="AV204" s="13" t="s">
        <v>79</v>
      </c>
      <c r="AW204" s="13" t="s">
        <v>33</v>
      </c>
      <c r="AX204" s="13" t="s">
        <v>71</v>
      </c>
      <c r="AY204" s="202" t="s">
        <v>146</v>
      </c>
    </row>
    <row r="205" spans="1:65" s="14" customFormat="1" ht="11.25">
      <c r="B205" s="203"/>
      <c r="C205" s="204"/>
      <c r="D205" s="194" t="s">
        <v>159</v>
      </c>
      <c r="E205" s="205" t="s">
        <v>19</v>
      </c>
      <c r="F205" s="206" t="s">
        <v>244</v>
      </c>
      <c r="G205" s="204"/>
      <c r="H205" s="207">
        <v>240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159</v>
      </c>
      <c r="AU205" s="213" t="s">
        <v>155</v>
      </c>
      <c r="AV205" s="14" t="s">
        <v>155</v>
      </c>
      <c r="AW205" s="14" t="s">
        <v>33</v>
      </c>
      <c r="AX205" s="14" t="s">
        <v>71</v>
      </c>
      <c r="AY205" s="213" t="s">
        <v>146</v>
      </c>
    </row>
    <row r="206" spans="1:65" s="15" customFormat="1" ht="11.25">
      <c r="B206" s="214"/>
      <c r="C206" s="215"/>
      <c r="D206" s="194" t="s">
        <v>159</v>
      </c>
      <c r="E206" s="216" t="s">
        <v>19</v>
      </c>
      <c r="F206" s="217" t="s">
        <v>164</v>
      </c>
      <c r="G206" s="215"/>
      <c r="H206" s="218">
        <v>336.642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159</v>
      </c>
      <c r="AU206" s="224" t="s">
        <v>155</v>
      </c>
      <c r="AV206" s="15" t="s">
        <v>154</v>
      </c>
      <c r="AW206" s="15" t="s">
        <v>33</v>
      </c>
      <c r="AX206" s="15" t="s">
        <v>79</v>
      </c>
      <c r="AY206" s="224" t="s">
        <v>146</v>
      </c>
    </row>
    <row r="207" spans="1:65" s="2" customFormat="1" ht="24.2" customHeight="1">
      <c r="A207" s="35"/>
      <c r="B207" s="36"/>
      <c r="C207" s="174" t="s">
        <v>104</v>
      </c>
      <c r="D207" s="174" t="s">
        <v>149</v>
      </c>
      <c r="E207" s="175" t="s">
        <v>278</v>
      </c>
      <c r="F207" s="176" t="s">
        <v>279</v>
      </c>
      <c r="G207" s="177" t="s">
        <v>152</v>
      </c>
      <c r="H207" s="178">
        <v>42.311999999999998</v>
      </c>
      <c r="I207" s="179"/>
      <c r="J207" s="180">
        <f>ROUND(I207*H207,2)</f>
        <v>0</v>
      </c>
      <c r="K207" s="176" t="s">
        <v>153</v>
      </c>
      <c r="L207" s="40"/>
      <c r="M207" s="181" t="s">
        <v>19</v>
      </c>
      <c r="N207" s="182" t="s">
        <v>43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0.13100000000000001</v>
      </c>
      <c r="T207" s="184">
        <f>S207*H207</f>
        <v>5.542872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154</v>
      </c>
      <c r="AT207" s="185" t="s">
        <v>149</v>
      </c>
      <c r="AU207" s="185" t="s">
        <v>155</v>
      </c>
      <c r="AY207" s="18" t="s">
        <v>146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155</v>
      </c>
      <c r="BK207" s="186">
        <f>ROUND(I207*H207,2)</f>
        <v>0</v>
      </c>
      <c r="BL207" s="18" t="s">
        <v>154</v>
      </c>
      <c r="BM207" s="185" t="s">
        <v>280</v>
      </c>
    </row>
    <row r="208" spans="1:65" s="2" customFormat="1" ht="11.25">
      <c r="A208" s="35"/>
      <c r="B208" s="36"/>
      <c r="C208" s="37"/>
      <c r="D208" s="187" t="s">
        <v>157</v>
      </c>
      <c r="E208" s="37"/>
      <c r="F208" s="188" t="s">
        <v>281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157</v>
      </c>
      <c r="AU208" s="18" t="s">
        <v>155</v>
      </c>
    </row>
    <row r="209" spans="1:65" s="13" customFormat="1" ht="11.25">
      <c r="B209" s="192"/>
      <c r="C209" s="193"/>
      <c r="D209" s="194" t="s">
        <v>159</v>
      </c>
      <c r="E209" s="195" t="s">
        <v>19</v>
      </c>
      <c r="F209" s="196" t="s">
        <v>282</v>
      </c>
      <c r="G209" s="193"/>
      <c r="H209" s="195" t="s">
        <v>19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159</v>
      </c>
      <c r="AU209" s="202" t="s">
        <v>155</v>
      </c>
      <c r="AV209" s="13" t="s">
        <v>79</v>
      </c>
      <c r="AW209" s="13" t="s">
        <v>33</v>
      </c>
      <c r="AX209" s="13" t="s">
        <v>71</v>
      </c>
      <c r="AY209" s="202" t="s">
        <v>146</v>
      </c>
    </row>
    <row r="210" spans="1:65" s="14" customFormat="1" ht="11.25">
      <c r="B210" s="203"/>
      <c r="C210" s="204"/>
      <c r="D210" s="194" t="s">
        <v>159</v>
      </c>
      <c r="E210" s="205" t="s">
        <v>19</v>
      </c>
      <c r="F210" s="206" t="s">
        <v>1046</v>
      </c>
      <c r="G210" s="204"/>
      <c r="H210" s="207">
        <v>26.312000000000001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159</v>
      </c>
      <c r="AU210" s="213" t="s">
        <v>155</v>
      </c>
      <c r="AV210" s="14" t="s">
        <v>155</v>
      </c>
      <c r="AW210" s="14" t="s">
        <v>33</v>
      </c>
      <c r="AX210" s="14" t="s">
        <v>71</v>
      </c>
      <c r="AY210" s="213" t="s">
        <v>146</v>
      </c>
    </row>
    <row r="211" spans="1:65" s="14" customFormat="1" ht="11.25">
      <c r="B211" s="203"/>
      <c r="C211" s="204"/>
      <c r="D211" s="194" t="s">
        <v>159</v>
      </c>
      <c r="E211" s="205" t="s">
        <v>19</v>
      </c>
      <c r="F211" s="206" t="s">
        <v>1047</v>
      </c>
      <c r="G211" s="204"/>
      <c r="H211" s="207">
        <v>8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159</v>
      </c>
      <c r="AU211" s="213" t="s">
        <v>155</v>
      </c>
      <c r="AV211" s="14" t="s">
        <v>155</v>
      </c>
      <c r="AW211" s="14" t="s">
        <v>33</v>
      </c>
      <c r="AX211" s="14" t="s">
        <v>71</v>
      </c>
      <c r="AY211" s="213" t="s">
        <v>146</v>
      </c>
    </row>
    <row r="212" spans="1:65" s="14" customFormat="1" ht="11.25">
      <c r="B212" s="203"/>
      <c r="C212" s="204"/>
      <c r="D212" s="194" t="s">
        <v>159</v>
      </c>
      <c r="E212" s="205" t="s">
        <v>19</v>
      </c>
      <c r="F212" s="206" t="s">
        <v>1058</v>
      </c>
      <c r="G212" s="204"/>
      <c r="H212" s="207">
        <v>8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159</v>
      </c>
      <c r="AU212" s="213" t="s">
        <v>155</v>
      </c>
      <c r="AV212" s="14" t="s">
        <v>155</v>
      </c>
      <c r="AW212" s="14" t="s">
        <v>33</v>
      </c>
      <c r="AX212" s="14" t="s">
        <v>71</v>
      </c>
      <c r="AY212" s="213" t="s">
        <v>146</v>
      </c>
    </row>
    <row r="213" spans="1:65" s="15" customFormat="1" ht="11.25">
      <c r="B213" s="214"/>
      <c r="C213" s="215"/>
      <c r="D213" s="194" t="s">
        <v>159</v>
      </c>
      <c r="E213" s="216" t="s">
        <v>19</v>
      </c>
      <c r="F213" s="217" t="s">
        <v>164</v>
      </c>
      <c r="G213" s="215"/>
      <c r="H213" s="218">
        <v>42.311999999999998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159</v>
      </c>
      <c r="AU213" s="224" t="s">
        <v>155</v>
      </c>
      <c r="AV213" s="15" t="s">
        <v>154</v>
      </c>
      <c r="AW213" s="15" t="s">
        <v>33</v>
      </c>
      <c r="AX213" s="15" t="s">
        <v>79</v>
      </c>
      <c r="AY213" s="224" t="s">
        <v>146</v>
      </c>
    </row>
    <row r="214" spans="1:65" s="2" customFormat="1" ht="16.5" customHeight="1">
      <c r="A214" s="35"/>
      <c r="B214" s="36"/>
      <c r="C214" s="174" t="s">
        <v>7</v>
      </c>
      <c r="D214" s="174" t="s">
        <v>149</v>
      </c>
      <c r="E214" s="175" t="s">
        <v>283</v>
      </c>
      <c r="F214" s="176" t="s">
        <v>284</v>
      </c>
      <c r="G214" s="177" t="s">
        <v>152</v>
      </c>
      <c r="H214" s="178">
        <v>17.649999999999999</v>
      </c>
      <c r="I214" s="179"/>
      <c r="J214" s="180">
        <f>ROUND(I214*H214,2)</f>
        <v>0</v>
      </c>
      <c r="K214" s="176" t="s">
        <v>153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0.09</v>
      </c>
      <c r="T214" s="184">
        <f>S214*H214</f>
        <v>1.5884999999999998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154</v>
      </c>
      <c r="AT214" s="185" t="s">
        <v>149</v>
      </c>
      <c r="AU214" s="185" t="s">
        <v>155</v>
      </c>
      <c r="AY214" s="18" t="s">
        <v>146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155</v>
      </c>
      <c r="BK214" s="186">
        <f>ROUND(I214*H214,2)</f>
        <v>0</v>
      </c>
      <c r="BL214" s="18" t="s">
        <v>154</v>
      </c>
      <c r="BM214" s="185" t="s">
        <v>285</v>
      </c>
    </row>
    <row r="215" spans="1:65" s="2" customFormat="1" ht="11.25">
      <c r="A215" s="35"/>
      <c r="B215" s="36"/>
      <c r="C215" s="37"/>
      <c r="D215" s="187" t="s">
        <v>157</v>
      </c>
      <c r="E215" s="37"/>
      <c r="F215" s="188" t="s">
        <v>286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157</v>
      </c>
      <c r="AU215" s="18" t="s">
        <v>155</v>
      </c>
    </row>
    <row r="216" spans="1:65" s="13" customFormat="1" ht="11.25">
      <c r="B216" s="192"/>
      <c r="C216" s="193"/>
      <c r="D216" s="194" t="s">
        <v>159</v>
      </c>
      <c r="E216" s="195" t="s">
        <v>19</v>
      </c>
      <c r="F216" s="196" t="s">
        <v>287</v>
      </c>
      <c r="G216" s="193"/>
      <c r="H216" s="195" t="s">
        <v>19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159</v>
      </c>
      <c r="AU216" s="202" t="s">
        <v>155</v>
      </c>
      <c r="AV216" s="13" t="s">
        <v>79</v>
      </c>
      <c r="AW216" s="13" t="s">
        <v>33</v>
      </c>
      <c r="AX216" s="13" t="s">
        <v>71</v>
      </c>
      <c r="AY216" s="202" t="s">
        <v>146</v>
      </c>
    </row>
    <row r="217" spans="1:65" s="14" customFormat="1" ht="11.25">
      <c r="B217" s="203"/>
      <c r="C217" s="204"/>
      <c r="D217" s="194" t="s">
        <v>159</v>
      </c>
      <c r="E217" s="205" t="s">
        <v>19</v>
      </c>
      <c r="F217" s="206" t="s">
        <v>1048</v>
      </c>
      <c r="G217" s="204"/>
      <c r="H217" s="207">
        <v>9.65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159</v>
      </c>
      <c r="AU217" s="213" t="s">
        <v>155</v>
      </c>
      <c r="AV217" s="14" t="s">
        <v>155</v>
      </c>
      <c r="AW217" s="14" t="s">
        <v>33</v>
      </c>
      <c r="AX217" s="14" t="s">
        <v>71</v>
      </c>
      <c r="AY217" s="213" t="s">
        <v>146</v>
      </c>
    </row>
    <row r="218" spans="1:65" s="14" customFormat="1" ht="11.25">
      <c r="B218" s="203"/>
      <c r="C218" s="204"/>
      <c r="D218" s="194" t="s">
        <v>159</v>
      </c>
      <c r="E218" s="205" t="s">
        <v>19</v>
      </c>
      <c r="F218" s="206" t="s">
        <v>1047</v>
      </c>
      <c r="G218" s="204"/>
      <c r="H218" s="207">
        <v>8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159</v>
      </c>
      <c r="AU218" s="213" t="s">
        <v>155</v>
      </c>
      <c r="AV218" s="14" t="s">
        <v>155</v>
      </c>
      <c r="AW218" s="14" t="s">
        <v>33</v>
      </c>
      <c r="AX218" s="14" t="s">
        <v>71</v>
      </c>
      <c r="AY218" s="213" t="s">
        <v>146</v>
      </c>
    </row>
    <row r="219" spans="1:65" s="15" customFormat="1" ht="11.25">
      <c r="B219" s="214"/>
      <c r="C219" s="215"/>
      <c r="D219" s="194" t="s">
        <v>159</v>
      </c>
      <c r="E219" s="216" t="s">
        <v>19</v>
      </c>
      <c r="F219" s="217" t="s">
        <v>164</v>
      </c>
      <c r="G219" s="215"/>
      <c r="H219" s="218">
        <v>17.649999999999999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159</v>
      </c>
      <c r="AU219" s="224" t="s">
        <v>155</v>
      </c>
      <c r="AV219" s="15" t="s">
        <v>154</v>
      </c>
      <c r="AW219" s="15" t="s">
        <v>33</v>
      </c>
      <c r="AX219" s="15" t="s">
        <v>79</v>
      </c>
      <c r="AY219" s="224" t="s">
        <v>146</v>
      </c>
    </row>
    <row r="220" spans="1:65" s="2" customFormat="1" ht="24.2" customHeight="1">
      <c r="A220" s="35"/>
      <c r="B220" s="36"/>
      <c r="C220" s="174" t="s">
        <v>288</v>
      </c>
      <c r="D220" s="174" t="s">
        <v>149</v>
      </c>
      <c r="E220" s="175" t="s">
        <v>289</v>
      </c>
      <c r="F220" s="176" t="s">
        <v>290</v>
      </c>
      <c r="G220" s="177" t="s">
        <v>152</v>
      </c>
      <c r="H220" s="178">
        <v>4.8</v>
      </c>
      <c r="I220" s="179"/>
      <c r="J220" s="180">
        <f>ROUND(I220*H220,2)</f>
        <v>0</v>
      </c>
      <c r="K220" s="176" t="s">
        <v>153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7.5999999999999998E-2</v>
      </c>
      <c r="T220" s="184">
        <f>S220*H220</f>
        <v>0.36479999999999996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154</v>
      </c>
      <c r="AT220" s="185" t="s">
        <v>149</v>
      </c>
      <c r="AU220" s="185" t="s">
        <v>155</v>
      </c>
      <c r="AY220" s="18" t="s">
        <v>146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155</v>
      </c>
      <c r="BK220" s="186">
        <f>ROUND(I220*H220,2)</f>
        <v>0</v>
      </c>
      <c r="BL220" s="18" t="s">
        <v>154</v>
      </c>
      <c r="BM220" s="185" t="s">
        <v>291</v>
      </c>
    </row>
    <row r="221" spans="1:65" s="2" customFormat="1" ht="11.25">
      <c r="A221" s="35"/>
      <c r="B221" s="36"/>
      <c r="C221" s="37"/>
      <c r="D221" s="187" t="s">
        <v>157</v>
      </c>
      <c r="E221" s="37"/>
      <c r="F221" s="188" t="s">
        <v>292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157</v>
      </c>
      <c r="AU221" s="18" t="s">
        <v>155</v>
      </c>
    </row>
    <row r="222" spans="1:65" s="13" customFormat="1" ht="11.25">
      <c r="B222" s="192"/>
      <c r="C222" s="193"/>
      <c r="D222" s="194" t="s">
        <v>159</v>
      </c>
      <c r="E222" s="195" t="s">
        <v>19</v>
      </c>
      <c r="F222" s="196" t="s">
        <v>293</v>
      </c>
      <c r="G222" s="193"/>
      <c r="H222" s="195" t="s">
        <v>19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159</v>
      </c>
      <c r="AU222" s="202" t="s">
        <v>155</v>
      </c>
      <c r="AV222" s="13" t="s">
        <v>79</v>
      </c>
      <c r="AW222" s="13" t="s">
        <v>33</v>
      </c>
      <c r="AX222" s="13" t="s">
        <v>71</v>
      </c>
      <c r="AY222" s="202" t="s">
        <v>146</v>
      </c>
    </row>
    <row r="223" spans="1:65" s="14" customFormat="1" ht="11.25">
      <c r="B223" s="203"/>
      <c r="C223" s="204"/>
      <c r="D223" s="194" t="s">
        <v>159</v>
      </c>
      <c r="E223" s="205" t="s">
        <v>19</v>
      </c>
      <c r="F223" s="206" t="s">
        <v>1059</v>
      </c>
      <c r="G223" s="204"/>
      <c r="H223" s="207">
        <v>4.8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159</v>
      </c>
      <c r="AU223" s="213" t="s">
        <v>155</v>
      </c>
      <c r="AV223" s="14" t="s">
        <v>155</v>
      </c>
      <c r="AW223" s="14" t="s">
        <v>33</v>
      </c>
      <c r="AX223" s="14" t="s">
        <v>71</v>
      </c>
      <c r="AY223" s="213" t="s">
        <v>146</v>
      </c>
    </row>
    <row r="224" spans="1:65" s="15" customFormat="1" ht="11.25">
      <c r="B224" s="214"/>
      <c r="C224" s="215"/>
      <c r="D224" s="194" t="s">
        <v>159</v>
      </c>
      <c r="E224" s="216" t="s">
        <v>19</v>
      </c>
      <c r="F224" s="217" t="s">
        <v>164</v>
      </c>
      <c r="G224" s="215"/>
      <c r="H224" s="218">
        <v>4.8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159</v>
      </c>
      <c r="AU224" s="224" t="s">
        <v>155</v>
      </c>
      <c r="AV224" s="15" t="s">
        <v>154</v>
      </c>
      <c r="AW224" s="15" t="s">
        <v>33</v>
      </c>
      <c r="AX224" s="15" t="s">
        <v>79</v>
      </c>
      <c r="AY224" s="224" t="s">
        <v>146</v>
      </c>
    </row>
    <row r="225" spans="1:65" s="2" customFormat="1" ht="16.5" customHeight="1">
      <c r="A225" s="35"/>
      <c r="B225" s="36"/>
      <c r="C225" s="174" t="s">
        <v>295</v>
      </c>
      <c r="D225" s="174" t="s">
        <v>149</v>
      </c>
      <c r="E225" s="175" t="s">
        <v>296</v>
      </c>
      <c r="F225" s="176" t="s">
        <v>297</v>
      </c>
      <c r="G225" s="177" t="s">
        <v>231</v>
      </c>
      <c r="H225" s="178">
        <v>12</v>
      </c>
      <c r="I225" s="179"/>
      <c r="J225" s="180">
        <f>ROUND(I225*H225,2)</f>
        <v>0</v>
      </c>
      <c r="K225" s="176" t="s">
        <v>153</v>
      </c>
      <c r="L225" s="40"/>
      <c r="M225" s="181" t="s">
        <v>19</v>
      </c>
      <c r="N225" s="182" t="s">
        <v>43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0.184</v>
      </c>
      <c r="T225" s="184">
        <f>S225*H225</f>
        <v>2.2080000000000002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154</v>
      </c>
      <c r="AT225" s="185" t="s">
        <v>149</v>
      </c>
      <c r="AU225" s="185" t="s">
        <v>155</v>
      </c>
      <c r="AY225" s="18" t="s">
        <v>146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155</v>
      </c>
      <c r="BK225" s="186">
        <f>ROUND(I225*H225,2)</f>
        <v>0</v>
      </c>
      <c r="BL225" s="18" t="s">
        <v>154</v>
      </c>
      <c r="BM225" s="185" t="s">
        <v>298</v>
      </c>
    </row>
    <row r="226" spans="1:65" s="2" customFormat="1" ht="11.25">
      <c r="A226" s="35"/>
      <c r="B226" s="36"/>
      <c r="C226" s="37"/>
      <c r="D226" s="187" t="s">
        <v>157</v>
      </c>
      <c r="E226" s="37"/>
      <c r="F226" s="188" t="s">
        <v>299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157</v>
      </c>
      <c r="AU226" s="18" t="s">
        <v>155</v>
      </c>
    </row>
    <row r="227" spans="1:65" s="13" customFormat="1" ht="11.25">
      <c r="B227" s="192"/>
      <c r="C227" s="193"/>
      <c r="D227" s="194" t="s">
        <v>159</v>
      </c>
      <c r="E227" s="195" t="s">
        <v>19</v>
      </c>
      <c r="F227" s="196" t="s">
        <v>300</v>
      </c>
      <c r="G227" s="193"/>
      <c r="H227" s="195" t="s">
        <v>19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159</v>
      </c>
      <c r="AU227" s="202" t="s">
        <v>155</v>
      </c>
      <c r="AV227" s="13" t="s">
        <v>79</v>
      </c>
      <c r="AW227" s="13" t="s">
        <v>33</v>
      </c>
      <c r="AX227" s="13" t="s">
        <v>71</v>
      </c>
      <c r="AY227" s="202" t="s">
        <v>146</v>
      </c>
    </row>
    <row r="228" spans="1:65" s="14" customFormat="1" ht="11.25">
      <c r="B228" s="203"/>
      <c r="C228" s="204"/>
      <c r="D228" s="194" t="s">
        <v>159</v>
      </c>
      <c r="E228" s="205" t="s">
        <v>19</v>
      </c>
      <c r="F228" s="206" t="s">
        <v>301</v>
      </c>
      <c r="G228" s="204"/>
      <c r="H228" s="207">
        <v>12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159</v>
      </c>
      <c r="AU228" s="213" t="s">
        <v>155</v>
      </c>
      <c r="AV228" s="14" t="s">
        <v>155</v>
      </c>
      <c r="AW228" s="14" t="s">
        <v>33</v>
      </c>
      <c r="AX228" s="14" t="s">
        <v>79</v>
      </c>
      <c r="AY228" s="213" t="s">
        <v>146</v>
      </c>
    </row>
    <row r="229" spans="1:65" s="2" customFormat="1" ht="21.75" customHeight="1">
      <c r="A229" s="35"/>
      <c r="B229" s="36"/>
      <c r="C229" s="174" t="s">
        <v>302</v>
      </c>
      <c r="D229" s="174" t="s">
        <v>149</v>
      </c>
      <c r="E229" s="175" t="s">
        <v>303</v>
      </c>
      <c r="F229" s="176" t="s">
        <v>304</v>
      </c>
      <c r="G229" s="177" t="s">
        <v>305</v>
      </c>
      <c r="H229" s="178">
        <v>32</v>
      </c>
      <c r="I229" s="179"/>
      <c r="J229" s="180">
        <f>ROUND(I229*H229,2)</f>
        <v>0</v>
      </c>
      <c r="K229" s="176" t="s">
        <v>153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8.9999999999999993E-3</v>
      </c>
      <c r="T229" s="184">
        <f>S229*H229</f>
        <v>0.28799999999999998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154</v>
      </c>
      <c r="AT229" s="185" t="s">
        <v>149</v>
      </c>
      <c r="AU229" s="185" t="s">
        <v>155</v>
      </c>
      <c r="AY229" s="18" t="s">
        <v>146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155</v>
      </c>
      <c r="BK229" s="186">
        <f>ROUND(I229*H229,2)</f>
        <v>0</v>
      </c>
      <c r="BL229" s="18" t="s">
        <v>154</v>
      </c>
      <c r="BM229" s="185" t="s">
        <v>306</v>
      </c>
    </row>
    <row r="230" spans="1:65" s="2" customFormat="1" ht="11.25">
      <c r="A230" s="35"/>
      <c r="B230" s="36"/>
      <c r="C230" s="37"/>
      <c r="D230" s="187" t="s">
        <v>157</v>
      </c>
      <c r="E230" s="37"/>
      <c r="F230" s="188" t="s">
        <v>307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157</v>
      </c>
      <c r="AU230" s="18" t="s">
        <v>155</v>
      </c>
    </row>
    <row r="231" spans="1:65" s="13" customFormat="1" ht="11.25">
      <c r="B231" s="192"/>
      <c r="C231" s="193"/>
      <c r="D231" s="194" t="s">
        <v>159</v>
      </c>
      <c r="E231" s="195" t="s">
        <v>19</v>
      </c>
      <c r="F231" s="196" t="s">
        <v>308</v>
      </c>
      <c r="G231" s="193"/>
      <c r="H231" s="195" t="s">
        <v>19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159</v>
      </c>
      <c r="AU231" s="202" t="s">
        <v>155</v>
      </c>
      <c r="AV231" s="13" t="s">
        <v>79</v>
      </c>
      <c r="AW231" s="13" t="s">
        <v>33</v>
      </c>
      <c r="AX231" s="13" t="s">
        <v>71</v>
      </c>
      <c r="AY231" s="202" t="s">
        <v>146</v>
      </c>
    </row>
    <row r="232" spans="1:65" s="14" customFormat="1" ht="11.25">
      <c r="B232" s="203"/>
      <c r="C232" s="204"/>
      <c r="D232" s="194" t="s">
        <v>159</v>
      </c>
      <c r="E232" s="205" t="s">
        <v>19</v>
      </c>
      <c r="F232" s="206" t="s">
        <v>1060</v>
      </c>
      <c r="G232" s="204"/>
      <c r="H232" s="207">
        <v>32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159</v>
      </c>
      <c r="AU232" s="213" t="s">
        <v>155</v>
      </c>
      <c r="AV232" s="14" t="s">
        <v>155</v>
      </c>
      <c r="AW232" s="14" t="s">
        <v>33</v>
      </c>
      <c r="AX232" s="14" t="s">
        <v>71</v>
      </c>
      <c r="AY232" s="213" t="s">
        <v>146</v>
      </c>
    </row>
    <row r="233" spans="1:65" s="15" customFormat="1" ht="11.25">
      <c r="B233" s="214"/>
      <c r="C233" s="215"/>
      <c r="D233" s="194" t="s">
        <v>159</v>
      </c>
      <c r="E233" s="216" t="s">
        <v>19</v>
      </c>
      <c r="F233" s="217" t="s">
        <v>164</v>
      </c>
      <c r="G233" s="215"/>
      <c r="H233" s="218">
        <v>32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159</v>
      </c>
      <c r="AU233" s="224" t="s">
        <v>155</v>
      </c>
      <c r="AV233" s="15" t="s">
        <v>154</v>
      </c>
      <c r="AW233" s="15" t="s">
        <v>33</v>
      </c>
      <c r="AX233" s="15" t="s">
        <v>79</v>
      </c>
      <c r="AY233" s="224" t="s">
        <v>146</v>
      </c>
    </row>
    <row r="234" spans="1:65" s="2" customFormat="1" ht="24.2" customHeight="1">
      <c r="A234" s="35"/>
      <c r="B234" s="36"/>
      <c r="C234" s="174" t="s">
        <v>310</v>
      </c>
      <c r="D234" s="174" t="s">
        <v>149</v>
      </c>
      <c r="E234" s="175" t="s">
        <v>311</v>
      </c>
      <c r="F234" s="176" t="s">
        <v>312</v>
      </c>
      <c r="G234" s="177" t="s">
        <v>305</v>
      </c>
      <c r="H234" s="178">
        <v>16</v>
      </c>
      <c r="I234" s="179"/>
      <c r="J234" s="180">
        <f>ROUND(I234*H234,2)</f>
        <v>0</v>
      </c>
      <c r="K234" s="176" t="s">
        <v>153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1.0999999999999999E-2</v>
      </c>
      <c r="T234" s="184">
        <f>S234*H234</f>
        <v>0.17599999999999999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154</v>
      </c>
      <c r="AT234" s="185" t="s">
        <v>149</v>
      </c>
      <c r="AU234" s="185" t="s">
        <v>155</v>
      </c>
      <c r="AY234" s="18" t="s">
        <v>146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155</v>
      </c>
      <c r="BK234" s="186">
        <f>ROUND(I234*H234,2)</f>
        <v>0</v>
      </c>
      <c r="BL234" s="18" t="s">
        <v>154</v>
      </c>
      <c r="BM234" s="185" t="s">
        <v>313</v>
      </c>
    </row>
    <row r="235" spans="1:65" s="2" customFormat="1" ht="11.25">
      <c r="A235" s="35"/>
      <c r="B235" s="36"/>
      <c r="C235" s="37"/>
      <c r="D235" s="187" t="s">
        <v>157</v>
      </c>
      <c r="E235" s="37"/>
      <c r="F235" s="188" t="s">
        <v>314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157</v>
      </c>
      <c r="AU235" s="18" t="s">
        <v>155</v>
      </c>
    </row>
    <row r="236" spans="1:65" s="13" customFormat="1" ht="11.25">
      <c r="B236" s="192"/>
      <c r="C236" s="193"/>
      <c r="D236" s="194" t="s">
        <v>159</v>
      </c>
      <c r="E236" s="195" t="s">
        <v>19</v>
      </c>
      <c r="F236" s="196" t="s">
        <v>253</v>
      </c>
      <c r="G236" s="193"/>
      <c r="H236" s="195" t="s">
        <v>19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159</v>
      </c>
      <c r="AU236" s="202" t="s">
        <v>155</v>
      </c>
      <c r="AV236" s="13" t="s">
        <v>79</v>
      </c>
      <c r="AW236" s="13" t="s">
        <v>33</v>
      </c>
      <c r="AX236" s="13" t="s">
        <v>71</v>
      </c>
      <c r="AY236" s="202" t="s">
        <v>146</v>
      </c>
    </row>
    <row r="237" spans="1:65" s="14" customFormat="1" ht="11.25">
      <c r="B237" s="203"/>
      <c r="C237" s="204"/>
      <c r="D237" s="194" t="s">
        <v>159</v>
      </c>
      <c r="E237" s="205" t="s">
        <v>19</v>
      </c>
      <c r="F237" s="206" t="s">
        <v>1061</v>
      </c>
      <c r="G237" s="204"/>
      <c r="H237" s="207">
        <v>16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159</v>
      </c>
      <c r="AU237" s="213" t="s">
        <v>155</v>
      </c>
      <c r="AV237" s="14" t="s">
        <v>155</v>
      </c>
      <c r="AW237" s="14" t="s">
        <v>33</v>
      </c>
      <c r="AX237" s="14" t="s">
        <v>79</v>
      </c>
      <c r="AY237" s="213" t="s">
        <v>146</v>
      </c>
    </row>
    <row r="238" spans="1:65" s="2" customFormat="1" ht="21.75" customHeight="1">
      <c r="A238" s="35"/>
      <c r="B238" s="36"/>
      <c r="C238" s="174" t="s">
        <v>316</v>
      </c>
      <c r="D238" s="174" t="s">
        <v>149</v>
      </c>
      <c r="E238" s="175" t="s">
        <v>317</v>
      </c>
      <c r="F238" s="176" t="s">
        <v>318</v>
      </c>
      <c r="G238" s="177" t="s">
        <v>152</v>
      </c>
      <c r="H238" s="178">
        <v>9.65</v>
      </c>
      <c r="I238" s="179"/>
      <c r="J238" s="180">
        <f>ROUND(I238*H238,2)</f>
        <v>0</v>
      </c>
      <c r="K238" s="176" t="s">
        <v>153</v>
      </c>
      <c r="L238" s="40"/>
      <c r="M238" s="181" t="s">
        <v>19</v>
      </c>
      <c r="N238" s="182" t="s">
        <v>43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0.05</v>
      </c>
      <c r="T238" s="184">
        <f>S238*H238</f>
        <v>0.48250000000000004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154</v>
      </c>
      <c r="AT238" s="185" t="s">
        <v>149</v>
      </c>
      <c r="AU238" s="185" t="s">
        <v>155</v>
      </c>
      <c r="AY238" s="18" t="s">
        <v>146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155</v>
      </c>
      <c r="BK238" s="186">
        <f>ROUND(I238*H238,2)</f>
        <v>0</v>
      </c>
      <c r="BL238" s="18" t="s">
        <v>154</v>
      </c>
      <c r="BM238" s="185" t="s">
        <v>319</v>
      </c>
    </row>
    <row r="239" spans="1:65" s="2" customFormat="1" ht="11.25">
      <c r="A239" s="35"/>
      <c r="B239" s="36"/>
      <c r="C239" s="37"/>
      <c r="D239" s="187" t="s">
        <v>157</v>
      </c>
      <c r="E239" s="37"/>
      <c r="F239" s="188" t="s">
        <v>320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157</v>
      </c>
      <c r="AU239" s="18" t="s">
        <v>155</v>
      </c>
    </row>
    <row r="240" spans="1:65" s="13" customFormat="1" ht="11.25">
      <c r="B240" s="192"/>
      <c r="C240" s="193"/>
      <c r="D240" s="194" t="s">
        <v>159</v>
      </c>
      <c r="E240" s="195" t="s">
        <v>19</v>
      </c>
      <c r="F240" s="196" t="s">
        <v>321</v>
      </c>
      <c r="G240" s="193"/>
      <c r="H240" s="195" t="s">
        <v>19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159</v>
      </c>
      <c r="AU240" s="202" t="s">
        <v>155</v>
      </c>
      <c r="AV240" s="13" t="s">
        <v>79</v>
      </c>
      <c r="AW240" s="13" t="s">
        <v>33</v>
      </c>
      <c r="AX240" s="13" t="s">
        <v>71</v>
      </c>
      <c r="AY240" s="202" t="s">
        <v>146</v>
      </c>
    </row>
    <row r="241" spans="1:65" s="14" customFormat="1" ht="11.25">
      <c r="B241" s="203"/>
      <c r="C241" s="204"/>
      <c r="D241" s="194" t="s">
        <v>159</v>
      </c>
      <c r="E241" s="205" t="s">
        <v>19</v>
      </c>
      <c r="F241" s="206" t="s">
        <v>1048</v>
      </c>
      <c r="G241" s="204"/>
      <c r="H241" s="207">
        <v>9.65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159</v>
      </c>
      <c r="AU241" s="213" t="s">
        <v>155</v>
      </c>
      <c r="AV241" s="14" t="s">
        <v>155</v>
      </c>
      <c r="AW241" s="14" t="s">
        <v>33</v>
      </c>
      <c r="AX241" s="14" t="s">
        <v>79</v>
      </c>
      <c r="AY241" s="213" t="s">
        <v>146</v>
      </c>
    </row>
    <row r="242" spans="1:65" s="2" customFormat="1" ht="24.2" customHeight="1">
      <c r="A242" s="35"/>
      <c r="B242" s="36"/>
      <c r="C242" s="174" t="s">
        <v>322</v>
      </c>
      <c r="D242" s="174" t="s">
        <v>149</v>
      </c>
      <c r="E242" s="175" t="s">
        <v>323</v>
      </c>
      <c r="F242" s="176" t="s">
        <v>324</v>
      </c>
      <c r="G242" s="177" t="s">
        <v>152</v>
      </c>
      <c r="H242" s="178">
        <v>73.400000000000006</v>
      </c>
      <c r="I242" s="179"/>
      <c r="J242" s="180">
        <f>ROUND(I242*H242,2)</f>
        <v>0</v>
      </c>
      <c r="K242" s="176" t="s">
        <v>153</v>
      </c>
      <c r="L242" s="40"/>
      <c r="M242" s="181" t="s">
        <v>19</v>
      </c>
      <c r="N242" s="182" t="s">
        <v>43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4.5999999999999999E-2</v>
      </c>
      <c r="T242" s="184">
        <f>S242*H242</f>
        <v>3.3764000000000003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154</v>
      </c>
      <c r="AT242" s="185" t="s">
        <v>149</v>
      </c>
      <c r="AU242" s="185" t="s">
        <v>155</v>
      </c>
      <c r="AY242" s="18" t="s">
        <v>146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155</v>
      </c>
      <c r="BK242" s="186">
        <f>ROUND(I242*H242,2)</f>
        <v>0</v>
      </c>
      <c r="BL242" s="18" t="s">
        <v>154</v>
      </c>
      <c r="BM242" s="185" t="s">
        <v>325</v>
      </c>
    </row>
    <row r="243" spans="1:65" s="2" customFormat="1" ht="11.25">
      <c r="A243" s="35"/>
      <c r="B243" s="36"/>
      <c r="C243" s="37"/>
      <c r="D243" s="187" t="s">
        <v>157</v>
      </c>
      <c r="E243" s="37"/>
      <c r="F243" s="188" t="s">
        <v>326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157</v>
      </c>
      <c r="AU243" s="18" t="s">
        <v>155</v>
      </c>
    </row>
    <row r="244" spans="1:65" s="13" customFormat="1" ht="11.25">
      <c r="B244" s="192"/>
      <c r="C244" s="193"/>
      <c r="D244" s="194" t="s">
        <v>159</v>
      </c>
      <c r="E244" s="195" t="s">
        <v>19</v>
      </c>
      <c r="F244" s="196" t="s">
        <v>327</v>
      </c>
      <c r="G244" s="193"/>
      <c r="H244" s="195" t="s">
        <v>19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159</v>
      </c>
      <c r="AU244" s="202" t="s">
        <v>155</v>
      </c>
      <c r="AV244" s="13" t="s">
        <v>79</v>
      </c>
      <c r="AW244" s="13" t="s">
        <v>33</v>
      </c>
      <c r="AX244" s="13" t="s">
        <v>71</v>
      </c>
      <c r="AY244" s="202" t="s">
        <v>146</v>
      </c>
    </row>
    <row r="245" spans="1:65" s="14" customFormat="1" ht="11.25">
      <c r="B245" s="203"/>
      <c r="C245" s="204"/>
      <c r="D245" s="194" t="s">
        <v>159</v>
      </c>
      <c r="E245" s="205" t="s">
        <v>19</v>
      </c>
      <c r="F245" s="206" t="s">
        <v>1049</v>
      </c>
      <c r="G245" s="204"/>
      <c r="H245" s="207">
        <v>73.400000000000006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159</v>
      </c>
      <c r="AU245" s="213" t="s">
        <v>155</v>
      </c>
      <c r="AV245" s="14" t="s">
        <v>155</v>
      </c>
      <c r="AW245" s="14" t="s">
        <v>33</v>
      </c>
      <c r="AX245" s="14" t="s">
        <v>79</v>
      </c>
      <c r="AY245" s="213" t="s">
        <v>146</v>
      </c>
    </row>
    <row r="246" spans="1:65" s="12" customFormat="1" ht="22.9" customHeight="1">
      <c r="B246" s="158"/>
      <c r="C246" s="159"/>
      <c r="D246" s="160" t="s">
        <v>70</v>
      </c>
      <c r="E246" s="172" t="s">
        <v>328</v>
      </c>
      <c r="F246" s="172" t="s">
        <v>329</v>
      </c>
      <c r="G246" s="159"/>
      <c r="H246" s="159"/>
      <c r="I246" s="162"/>
      <c r="J246" s="173">
        <f>BK246</f>
        <v>0</v>
      </c>
      <c r="K246" s="159"/>
      <c r="L246" s="164"/>
      <c r="M246" s="165"/>
      <c r="N246" s="166"/>
      <c r="O246" s="166"/>
      <c r="P246" s="167">
        <f>SUM(P247:P255)</f>
        <v>0</v>
      </c>
      <c r="Q246" s="166"/>
      <c r="R246" s="167">
        <f>SUM(R247:R255)</f>
        <v>0</v>
      </c>
      <c r="S246" s="166"/>
      <c r="T246" s="168">
        <f>SUM(T247:T255)</f>
        <v>0</v>
      </c>
      <c r="AR246" s="169" t="s">
        <v>79</v>
      </c>
      <c r="AT246" s="170" t="s">
        <v>70</v>
      </c>
      <c r="AU246" s="170" t="s">
        <v>79</v>
      </c>
      <c r="AY246" s="169" t="s">
        <v>146</v>
      </c>
      <c r="BK246" s="171">
        <f>SUM(BK247:BK255)</f>
        <v>0</v>
      </c>
    </row>
    <row r="247" spans="1:65" s="2" customFormat="1" ht="24.2" customHeight="1">
      <c r="A247" s="35"/>
      <c r="B247" s="36"/>
      <c r="C247" s="174" t="s">
        <v>330</v>
      </c>
      <c r="D247" s="174" t="s">
        <v>149</v>
      </c>
      <c r="E247" s="175" t="s">
        <v>331</v>
      </c>
      <c r="F247" s="176" t="s">
        <v>332</v>
      </c>
      <c r="G247" s="177" t="s">
        <v>333</v>
      </c>
      <c r="H247" s="178">
        <v>20.373000000000001</v>
      </c>
      <c r="I247" s="179"/>
      <c r="J247" s="180">
        <f>ROUND(I247*H247,2)</f>
        <v>0</v>
      </c>
      <c r="K247" s="176" t="s">
        <v>153</v>
      </c>
      <c r="L247" s="40"/>
      <c r="M247" s="181" t="s">
        <v>19</v>
      </c>
      <c r="N247" s="182" t="s">
        <v>43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154</v>
      </c>
      <c r="AT247" s="185" t="s">
        <v>149</v>
      </c>
      <c r="AU247" s="185" t="s">
        <v>155</v>
      </c>
      <c r="AY247" s="18" t="s">
        <v>146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155</v>
      </c>
      <c r="BK247" s="186">
        <f>ROUND(I247*H247,2)</f>
        <v>0</v>
      </c>
      <c r="BL247" s="18" t="s">
        <v>154</v>
      </c>
      <c r="BM247" s="185" t="s">
        <v>334</v>
      </c>
    </row>
    <row r="248" spans="1:65" s="2" customFormat="1" ht="11.25">
      <c r="A248" s="35"/>
      <c r="B248" s="36"/>
      <c r="C248" s="37"/>
      <c r="D248" s="187" t="s">
        <v>157</v>
      </c>
      <c r="E248" s="37"/>
      <c r="F248" s="188" t="s">
        <v>335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157</v>
      </c>
      <c r="AU248" s="18" t="s">
        <v>155</v>
      </c>
    </row>
    <row r="249" spans="1:65" s="2" customFormat="1" ht="21.75" customHeight="1">
      <c r="A249" s="35"/>
      <c r="B249" s="36"/>
      <c r="C249" s="174" t="s">
        <v>336</v>
      </c>
      <c r="D249" s="174" t="s">
        <v>149</v>
      </c>
      <c r="E249" s="175" t="s">
        <v>337</v>
      </c>
      <c r="F249" s="176" t="s">
        <v>338</v>
      </c>
      <c r="G249" s="177" t="s">
        <v>333</v>
      </c>
      <c r="H249" s="178">
        <v>20.373000000000001</v>
      </c>
      <c r="I249" s="179"/>
      <c r="J249" s="180">
        <f>ROUND(I249*H249,2)</f>
        <v>0</v>
      </c>
      <c r="K249" s="176" t="s">
        <v>153</v>
      </c>
      <c r="L249" s="40"/>
      <c r="M249" s="181" t="s">
        <v>19</v>
      </c>
      <c r="N249" s="182" t="s">
        <v>43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154</v>
      </c>
      <c r="AT249" s="185" t="s">
        <v>149</v>
      </c>
      <c r="AU249" s="185" t="s">
        <v>155</v>
      </c>
      <c r="AY249" s="18" t="s">
        <v>146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155</v>
      </c>
      <c r="BK249" s="186">
        <f>ROUND(I249*H249,2)</f>
        <v>0</v>
      </c>
      <c r="BL249" s="18" t="s">
        <v>154</v>
      </c>
      <c r="BM249" s="185" t="s">
        <v>339</v>
      </c>
    </row>
    <row r="250" spans="1:65" s="2" customFormat="1" ht="11.25">
      <c r="A250" s="35"/>
      <c r="B250" s="36"/>
      <c r="C250" s="37"/>
      <c r="D250" s="187" t="s">
        <v>157</v>
      </c>
      <c r="E250" s="37"/>
      <c r="F250" s="188" t="s">
        <v>340</v>
      </c>
      <c r="G250" s="37"/>
      <c r="H250" s="37"/>
      <c r="I250" s="189"/>
      <c r="J250" s="37"/>
      <c r="K250" s="37"/>
      <c r="L250" s="40"/>
      <c r="M250" s="190"/>
      <c r="N250" s="191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157</v>
      </c>
      <c r="AU250" s="18" t="s">
        <v>155</v>
      </c>
    </row>
    <row r="251" spans="1:65" s="2" customFormat="1" ht="24.2" customHeight="1">
      <c r="A251" s="35"/>
      <c r="B251" s="36"/>
      <c r="C251" s="174" t="s">
        <v>341</v>
      </c>
      <c r="D251" s="174" t="s">
        <v>149</v>
      </c>
      <c r="E251" s="175" t="s">
        <v>342</v>
      </c>
      <c r="F251" s="176" t="s">
        <v>343</v>
      </c>
      <c r="G251" s="177" t="s">
        <v>333</v>
      </c>
      <c r="H251" s="178">
        <v>387.08699999999999</v>
      </c>
      <c r="I251" s="179"/>
      <c r="J251" s="180">
        <f>ROUND(I251*H251,2)</f>
        <v>0</v>
      </c>
      <c r="K251" s="176" t="s">
        <v>153</v>
      </c>
      <c r="L251" s="40"/>
      <c r="M251" s="181" t="s">
        <v>19</v>
      </c>
      <c r="N251" s="182" t="s">
        <v>43</v>
      </c>
      <c r="O251" s="65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154</v>
      </c>
      <c r="AT251" s="185" t="s">
        <v>149</v>
      </c>
      <c r="AU251" s="185" t="s">
        <v>155</v>
      </c>
      <c r="AY251" s="18" t="s">
        <v>146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155</v>
      </c>
      <c r="BK251" s="186">
        <f>ROUND(I251*H251,2)</f>
        <v>0</v>
      </c>
      <c r="BL251" s="18" t="s">
        <v>154</v>
      </c>
      <c r="BM251" s="185" t="s">
        <v>344</v>
      </c>
    </row>
    <row r="252" spans="1:65" s="2" customFormat="1" ht="11.25">
      <c r="A252" s="35"/>
      <c r="B252" s="36"/>
      <c r="C252" s="37"/>
      <c r="D252" s="187" t="s">
        <v>157</v>
      </c>
      <c r="E252" s="37"/>
      <c r="F252" s="188" t="s">
        <v>345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157</v>
      </c>
      <c r="AU252" s="18" t="s">
        <v>155</v>
      </c>
    </row>
    <row r="253" spans="1:65" s="14" customFormat="1" ht="11.25">
      <c r="B253" s="203"/>
      <c r="C253" s="204"/>
      <c r="D253" s="194" t="s">
        <v>159</v>
      </c>
      <c r="E253" s="204"/>
      <c r="F253" s="206" t="s">
        <v>1062</v>
      </c>
      <c r="G253" s="204"/>
      <c r="H253" s="207">
        <v>387.08699999999999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159</v>
      </c>
      <c r="AU253" s="213" t="s">
        <v>155</v>
      </c>
      <c r="AV253" s="14" t="s">
        <v>155</v>
      </c>
      <c r="AW253" s="14" t="s">
        <v>4</v>
      </c>
      <c r="AX253" s="14" t="s">
        <v>79</v>
      </c>
      <c r="AY253" s="213" t="s">
        <v>146</v>
      </c>
    </row>
    <row r="254" spans="1:65" s="2" customFormat="1" ht="24.2" customHeight="1">
      <c r="A254" s="35"/>
      <c r="B254" s="36"/>
      <c r="C254" s="174" t="s">
        <v>347</v>
      </c>
      <c r="D254" s="174" t="s">
        <v>149</v>
      </c>
      <c r="E254" s="175" t="s">
        <v>348</v>
      </c>
      <c r="F254" s="176" t="s">
        <v>349</v>
      </c>
      <c r="G254" s="177" t="s">
        <v>333</v>
      </c>
      <c r="H254" s="178">
        <v>20.373000000000001</v>
      </c>
      <c r="I254" s="179"/>
      <c r="J254" s="180">
        <f>ROUND(I254*H254,2)</f>
        <v>0</v>
      </c>
      <c r="K254" s="176" t="s">
        <v>153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154</v>
      </c>
      <c r="AT254" s="185" t="s">
        <v>149</v>
      </c>
      <c r="AU254" s="185" t="s">
        <v>155</v>
      </c>
      <c r="AY254" s="18" t="s">
        <v>146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155</v>
      </c>
      <c r="BK254" s="186">
        <f>ROUND(I254*H254,2)</f>
        <v>0</v>
      </c>
      <c r="BL254" s="18" t="s">
        <v>154</v>
      </c>
      <c r="BM254" s="185" t="s">
        <v>350</v>
      </c>
    </row>
    <row r="255" spans="1:65" s="2" customFormat="1" ht="11.25">
      <c r="A255" s="35"/>
      <c r="B255" s="36"/>
      <c r="C255" s="37"/>
      <c r="D255" s="187" t="s">
        <v>157</v>
      </c>
      <c r="E255" s="37"/>
      <c r="F255" s="188" t="s">
        <v>351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157</v>
      </c>
      <c r="AU255" s="18" t="s">
        <v>155</v>
      </c>
    </row>
    <row r="256" spans="1:65" s="12" customFormat="1" ht="22.9" customHeight="1">
      <c r="B256" s="158"/>
      <c r="C256" s="159"/>
      <c r="D256" s="160" t="s">
        <v>70</v>
      </c>
      <c r="E256" s="172" t="s">
        <v>352</v>
      </c>
      <c r="F256" s="172" t="s">
        <v>353</v>
      </c>
      <c r="G256" s="159"/>
      <c r="H256" s="159"/>
      <c r="I256" s="162"/>
      <c r="J256" s="173">
        <f>BK256</f>
        <v>0</v>
      </c>
      <c r="K256" s="159"/>
      <c r="L256" s="164"/>
      <c r="M256" s="165"/>
      <c r="N256" s="166"/>
      <c r="O256" s="166"/>
      <c r="P256" s="167">
        <f>SUM(P257:P265)</f>
        <v>0</v>
      </c>
      <c r="Q256" s="166"/>
      <c r="R256" s="167">
        <f>SUM(R257:R265)</f>
        <v>0</v>
      </c>
      <c r="S256" s="166"/>
      <c r="T256" s="168">
        <f>SUM(T257:T265)</f>
        <v>0</v>
      </c>
      <c r="AR256" s="169" t="s">
        <v>79</v>
      </c>
      <c r="AT256" s="170" t="s">
        <v>70</v>
      </c>
      <c r="AU256" s="170" t="s">
        <v>79</v>
      </c>
      <c r="AY256" s="169" t="s">
        <v>146</v>
      </c>
      <c r="BK256" s="171">
        <f>SUM(BK257:BK265)</f>
        <v>0</v>
      </c>
    </row>
    <row r="257" spans="1:65" s="2" customFormat="1" ht="33" customHeight="1">
      <c r="A257" s="35"/>
      <c r="B257" s="36"/>
      <c r="C257" s="174" t="s">
        <v>354</v>
      </c>
      <c r="D257" s="174" t="s">
        <v>149</v>
      </c>
      <c r="E257" s="175" t="s">
        <v>355</v>
      </c>
      <c r="F257" s="176" t="s">
        <v>356</v>
      </c>
      <c r="G257" s="177" t="s">
        <v>333</v>
      </c>
      <c r="H257" s="178">
        <v>12.417999999999999</v>
      </c>
      <c r="I257" s="179"/>
      <c r="J257" s="180">
        <f>ROUND(I257*H257,2)</f>
        <v>0</v>
      </c>
      <c r="K257" s="176" t="s">
        <v>153</v>
      </c>
      <c r="L257" s="40"/>
      <c r="M257" s="181" t="s">
        <v>19</v>
      </c>
      <c r="N257" s="182" t="s">
        <v>43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154</v>
      </c>
      <c r="AT257" s="185" t="s">
        <v>149</v>
      </c>
      <c r="AU257" s="185" t="s">
        <v>155</v>
      </c>
      <c r="AY257" s="18" t="s">
        <v>146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155</v>
      </c>
      <c r="BK257" s="186">
        <f>ROUND(I257*H257,2)</f>
        <v>0</v>
      </c>
      <c r="BL257" s="18" t="s">
        <v>154</v>
      </c>
      <c r="BM257" s="185" t="s">
        <v>357</v>
      </c>
    </row>
    <row r="258" spans="1:65" s="2" customFormat="1" ht="11.25">
      <c r="A258" s="35"/>
      <c r="B258" s="36"/>
      <c r="C258" s="37"/>
      <c r="D258" s="187" t="s">
        <v>157</v>
      </c>
      <c r="E258" s="37"/>
      <c r="F258" s="188" t="s">
        <v>358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157</v>
      </c>
      <c r="AU258" s="18" t="s">
        <v>155</v>
      </c>
    </row>
    <row r="259" spans="1:65" s="2" customFormat="1" ht="37.9" customHeight="1">
      <c r="A259" s="35"/>
      <c r="B259" s="36"/>
      <c r="C259" s="174" t="s">
        <v>359</v>
      </c>
      <c r="D259" s="174" t="s">
        <v>149</v>
      </c>
      <c r="E259" s="175" t="s">
        <v>360</v>
      </c>
      <c r="F259" s="176" t="s">
        <v>361</v>
      </c>
      <c r="G259" s="177" t="s">
        <v>333</v>
      </c>
      <c r="H259" s="178">
        <v>12.417999999999999</v>
      </c>
      <c r="I259" s="179"/>
      <c r="J259" s="180">
        <f>ROUND(I259*H259,2)</f>
        <v>0</v>
      </c>
      <c r="K259" s="176" t="s">
        <v>153</v>
      </c>
      <c r="L259" s="40"/>
      <c r="M259" s="181" t="s">
        <v>19</v>
      </c>
      <c r="N259" s="182" t="s">
        <v>43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154</v>
      </c>
      <c r="AT259" s="185" t="s">
        <v>149</v>
      </c>
      <c r="AU259" s="185" t="s">
        <v>155</v>
      </c>
      <c r="AY259" s="18" t="s">
        <v>146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155</v>
      </c>
      <c r="BK259" s="186">
        <f>ROUND(I259*H259,2)</f>
        <v>0</v>
      </c>
      <c r="BL259" s="18" t="s">
        <v>154</v>
      </c>
      <c r="BM259" s="185" t="s">
        <v>362</v>
      </c>
    </row>
    <row r="260" spans="1:65" s="2" customFormat="1" ht="11.25">
      <c r="A260" s="35"/>
      <c r="B260" s="36"/>
      <c r="C260" s="37"/>
      <c r="D260" s="187" t="s">
        <v>157</v>
      </c>
      <c r="E260" s="37"/>
      <c r="F260" s="188" t="s">
        <v>363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157</v>
      </c>
      <c r="AU260" s="18" t="s">
        <v>155</v>
      </c>
    </row>
    <row r="261" spans="1:65" s="2" customFormat="1" ht="37.9" customHeight="1">
      <c r="A261" s="35"/>
      <c r="B261" s="36"/>
      <c r="C261" s="174" t="s">
        <v>364</v>
      </c>
      <c r="D261" s="174" t="s">
        <v>149</v>
      </c>
      <c r="E261" s="175" t="s">
        <v>365</v>
      </c>
      <c r="F261" s="176" t="s">
        <v>366</v>
      </c>
      <c r="G261" s="177" t="s">
        <v>333</v>
      </c>
      <c r="H261" s="178">
        <v>12.417999999999999</v>
      </c>
      <c r="I261" s="179"/>
      <c r="J261" s="180">
        <f>ROUND(I261*H261,2)</f>
        <v>0</v>
      </c>
      <c r="K261" s="176" t="s">
        <v>153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154</v>
      </c>
      <c r="AT261" s="185" t="s">
        <v>149</v>
      </c>
      <c r="AU261" s="185" t="s">
        <v>155</v>
      </c>
      <c r="AY261" s="18" t="s">
        <v>146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155</v>
      </c>
      <c r="BK261" s="186">
        <f>ROUND(I261*H261,2)</f>
        <v>0</v>
      </c>
      <c r="BL261" s="18" t="s">
        <v>154</v>
      </c>
      <c r="BM261" s="185" t="s">
        <v>367</v>
      </c>
    </row>
    <row r="262" spans="1:65" s="2" customFormat="1" ht="11.25">
      <c r="A262" s="35"/>
      <c r="B262" s="36"/>
      <c r="C262" s="37"/>
      <c r="D262" s="187" t="s">
        <v>157</v>
      </c>
      <c r="E262" s="37"/>
      <c r="F262" s="188" t="s">
        <v>368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157</v>
      </c>
      <c r="AU262" s="18" t="s">
        <v>155</v>
      </c>
    </row>
    <row r="263" spans="1:65" s="2" customFormat="1" ht="37.9" customHeight="1">
      <c r="A263" s="35"/>
      <c r="B263" s="36"/>
      <c r="C263" s="174" t="s">
        <v>369</v>
      </c>
      <c r="D263" s="174" t="s">
        <v>149</v>
      </c>
      <c r="E263" s="175" t="s">
        <v>370</v>
      </c>
      <c r="F263" s="176" t="s">
        <v>371</v>
      </c>
      <c r="G263" s="177" t="s">
        <v>333</v>
      </c>
      <c r="H263" s="178">
        <v>37.253999999999998</v>
      </c>
      <c r="I263" s="179"/>
      <c r="J263" s="180">
        <f>ROUND(I263*H263,2)</f>
        <v>0</v>
      </c>
      <c r="K263" s="176" t="s">
        <v>153</v>
      </c>
      <c r="L263" s="40"/>
      <c r="M263" s="181" t="s">
        <v>19</v>
      </c>
      <c r="N263" s="182" t="s">
        <v>43</v>
      </c>
      <c r="O263" s="65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154</v>
      </c>
      <c r="AT263" s="185" t="s">
        <v>149</v>
      </c>
      <c r="AU263" s="185" t="s">
        <v>155</v>
      </c>
      <c r="AY263" s="18" t="s">
        <v>146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155</v>
      </c>
      <c r="BK263" s="186">
        <f>ROUND(I263*H263,2)</f>
        <v>0</v>
      </c>
      <c r="BL263" s="18" t="s">
        <v>154</v>
      </c>
      <c r="BM263" s="185" t="s">
        <v>372</v>
      </c>
    </row>
    <row r="264" spans="1:65" s="2" customFormat="1" ht="11.25">
      <c r="A264" s="35"/>
      <c r="B264" s="36"/>
      <c r="C264" s="37"/>
      <c r="D264" s="187" t="s">
        <v>157</v>
      </c>
      <c r="E264" s="37"/>
      <c r="F264" s="188" t="s">
        <v>373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157</v>
      </c>
      <c r="AU264" s="18" t="s">
        <v>155</v>
      </c>
    </row>
    <row r="265" spans="1:65" s="14" customFormat="1" ht="11.25">
      <c r="B265" s="203"/>
      <c r="C265" s="204"/>
      <c r="D265" s="194" t="s">
        <v>159</v>
      </c>
      <c r="E265" s="204"/>
      <c r="F265" s="206" t="s">
        <v>1063</v>
      </c>
      <c r="G265" s="204"/>
      <c r="H265" s="207">
        <v>37.253999999999998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159</v>
      </c>
      <c r="AU265" s="213" t="s">
        <v>155</v>
      </c>
      <c r="AV265" s="14" t="s">
        <v>155</v>
      </c>
      <c r="AW265" s="14" t="s">
        <v>4</v>
      </c>
      <c r="AX265" s="14" t="s">
        <v>79</v>
      </c>
      <c r="AY265" s="213" t="s">
        <v>146</v>
      </c>
    </row>
    <row r="266" spans="1:65" s="12" customFormat="1" ht="25.9" customHeight="1">
      <c r="B266" s="158"/>
      <c r="C266" s="159"/>
      <c r="D266" s="160" t="s">
        <v>70</v>
      </c>
      <c r="E266" s="161" t="s">
        <v>375</v>
      </c>
      <c r="F266" s="161" t="s">
        <v>376</v>
      </c>
      <c r="G266" s="159"/>
      <c r="H266" s="159"/>
      <c r="I266" s="162"/>
      <c r="J266" s="163">
        <f>BK266</f>
        <v>0</v>
      </c>
      <c r="K266" s="159"/>
      <c r="L266" s="164"/>
      <c r="M266" s="165"/>
      <c r="N266" s="166"/>
      <c r="O266" s="166"/>
      <c r="P266" s="167">
        <f>P267+P276+P302+P310+P338+P353+P413+P479+P488</f>
        <v>0</v>
      </c>
      <c r="Q266" s="166"/>
      <c r="R266" s="167">
        <f>R267+R276+R302+R310+R338+R353+R413+R479+R488</f>
        <v>3.6480331800000001</v>
      </c>
      <c r="S266" s="166"/>
      <c r="T266" s="168">
        <f>T267+T276+T302+T310+T338+T353+T413+T479+T488</f>
        <v>6.3455732799999991</v>
      </c>
      <c r="AR266" s="169" t="s">
        <v>155</v>
      </c>
      <c r="AT266" s="170" t="s">
        <v>70</v>
      </c>
      <c r="AU266" s="170" t="s">
        <v>71</v>
      </c>
      <c r="AY266" s="169" t="s">
        <v>146</v>
      </c>
      <c r="BK266" s="171">
        <f>BK267+BK276+BK302+BK310+BK338+BK353+BK413+BK479+BK488</f>
        <v>0</v>
      </c>
    </row>
    <row r="267" spans="1:65" s="12" customFormat="1" ht="22.9" customHeight="1">
      <c r="B267" s="158"/>
      <c r="C267" s="159"/>
      <c r="D267" s="160" t="s">
        <v>70</v>
      </c>
      <c r="E267" s="172" t="s">
        <v>377</v>
      </c>
      <c r="F267" s="172" t="s">
        <v>378</v>
      </c>
      <c r="G267" s="159"/>
      <c r="H267" s="159"/>
      <c r="I267" s="162"/>
      <c r="J267" s="173">
        <f>BK267</f>
        <v>0</v>
      </c>
      <c r="K267" s="159"/>
      <c r="L267" s="164"/>
      <c r="M267" s="165"/>
      <c r="N267" s="166"/>
      <c r="O267" s="166"/>
      <c r="P267" s="167">
        <f>SUM(P268:P275)</f>
        <v>0</v>
      </c>
      <c r="Q267" s="166"/>
      <c r="R267" s="167">
        <f>SUM(R268:R275)</f>
        <v>1.9199999999999998E-3</v>
      </c>
      <c r="S267" s="166"/>
      <c r="T267" s="168">
        <f>SUM(T268:T275)</f>
        <v>0</v>
      </c>
      <c r="AR267" s="169" t="s">
        <v>155</v>
      </c>
      <c r="AT267" s="170" t="s">
        <v>70</v>
      </c>
      <c r="AU267" s="170" t="s">
        <v>79</v>
      </c>
      <c r="AY267" s="169" t="s">
        <v>146</v>
      </c>
      <c r="BK267" s="171">
        <f>SUM(BK268:BK275)</f>
        <v>0</v>
      </c>
    </row>
    <row r="268" spans="1:65" s="2" customFormat="1" ht="21.75" customHeight="1">
      <c r="A268" s="35"/>
      <c r="B268" s="36"/>
      <c r="C268" s="174" t="s">
        <v>379</v>
      </c>
      <c r="D268" s="174" t="s">
        <v>149</v>
      </c>
      <c r="E268" s="175" t="s">
        <v>380</v>
      </c>
      <c r="F268" s="176" t="s">
        <v>381</v>
      </c>
      <c r="G268" s="177" t="s">
        <v>231</v>
      </c>
      <c r="H268" s="178">
        <v>4</v>
      </c>
      <c r="I268" s="179"/>
      <c r="J268" s="180">
        <f>ROUND(I268*H268,2)</f>
        <v>0</v>
      </c>
      <c r="K268" s="176" t="s">
        <v>153</v>
      </c>
      <c r="L268" s="40"/>
      <c r="M268" s="181" t="s">
        <v>19</v>
      </c>
      <c r="N268" s="182" t="s">
        <v>43</v>
      </c>
      <c r="O268" s="65"/>
      <c r="P268" s="183">
        <f>O268*H268</f>
        <v>0</v>
      </c>
      <c r="Q268" s="183">
        <v>2.2000000000000001E-4</v>
      </c>
      <c r="R268" s="183">
        <f>Q268*H268</f>
        <v>8.8000000000000003E-4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254</v>
      </c>
      <c r="AT268" s="185" t="s">
        <v>149</v>
      </c>
      <c r="AU268" s="185" t="s">
        <v>155</v>
      </c>
      <c r="AY268" s="18" t="s">
        <v>146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155</v>
      </c>
      <c r="BK268" s="186">
        <f>ROUND(I268*H268,2)</f>
        <v>0</v>
      </c>
      <c r="BL268" s="18" t="s">
        <v>254</v>
      </c>
      <c r="BM268" s="185" t="s">
        <v>382</v>
      </c>
    </row>
    <row r="269" spans="1:65" s="2" customFormat="1" ht="11.25">
      <c r="A269" s="35"/>
      <c r="B269" s="36"/>
      <c r="C269" s="37"/>
      <c r="D269" s="187" t="s">
        <v>157</v>
      </c>
      <c r="E269" s="37"/>
      <c r="F269" s="188" t="s">
        <v>383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157</v>
      </c>
      <c r="AU269" s="18" t="s">
        <v>155</v>
      </c>
    </row>
    <row r="270" spans="1:65" s="13" customFormat="1" ht="11.25">
      <c r="B270" s="192"/>
      <c r="C270" s="193"/>
      <c r="D270" s="194" t="s">
        <v>159</v>
      </c>
      <c r="E270" s="195" t="s">
        <v>19</v>
      </c>
      <c r="F270" s="196" t="s">
        <v>384</v>
      </c>
      <c r="G270" s="193"/>
      <c r="H270" s="195" t="s">
        <v>19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159</v>
      </c>
      <c r="AU270" s="202" t="s">
        <v>155</v>
      </c>
      <c r="AV270" s="13" t="s">
        <v>79</v>
      </c>
      <c r="AW270" s="13" t="s">
        <v>33</v>
      </c>
      <c r="AX270" s="13" t="s">
        <v>71</v>
      </c>
      <c r="AY270" s="202" t="s">
        <v>146</v>
      </c>
    </row>
    <row r="271" spans="1:65" s="14" customFormat="1" ht="11.25">
      <c r="B271" s="203"/>
      <c r="C271" s="204"/>
      <c r="D271" s="194" t="s">
        <v>159</v>
      </c>
      <c r="E271" s="205" t="s">
        <v>19</v>
      </c>
      <c r="F271" s="206" t="s">
        <v>154</v>
      </c>
      <c r="G271" s="204"/>
      <c r="H271" s="207">
        <v>4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159</v>
      </c>
      <c r="AU271" s="213" t="s">
        <v>155</v>
      </c>
      <c r="AV271" s="14" t="s">
        <v>155</v>
      </c>
      <c r="AW271" s="14" t="s">
        <v>33</v>
      </c>
      <c r="AX271" s="14" t="s">
        <v>79</v>
      </c>
      <c r="AY271" s="213" t="s">
        <v>146</v>
      </c>
    </row>
    <row r="272" spans="1:65" s="2" customFormat="1" ht="21.75" customHeight="1">
      <c r="A272" s="35"/>
      <c r="B272" s="36"/>
      <c r="C272" s="174" t="s">
        <v>385</v>
      </c>
      <c r="D272" s="174" t="s">
        <v>149</v>
      </c>
      <c r="E272" s="175" t="s">
        <v>386</v>
      </c>
      <c r="F272" s="176" t="s">
        <v>387</v>
      </c>
      <c r="G272" s="177" t="s">
        <v>231</v>
      </c>
      <c r="H272" s="178">
        <v>4</v>
      </c>
      <c r="I272" s="179"/>
      <c r="J272" s="180">
        <f>ROUND(I272*H272,2)</f>
        <v>0</v>
      </c>
      <c r="K272" s="176" t="s">
        <v>153</v>
      </c>
      <c r="L272" s="40"/>
      <c r="M272" s="181" t="s">
        <v>19</v>
      </c>
      <c r="N272" s="182" t="s">
        <v>43</v>
      </c>
      <c r="O272" s="65"/>
      <c r="P272" s="183">
        <f>O272*H272</f>
        <v>0</v>
      </c>
      <c r="Q272" s="183">
        <v>2.5999999999999998E-4</v>
      </c>
      <c r="R272" s="183">
        <f>Q272*H272</f>
        <v>1.0399999999999999E-3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254</v>
      </c>
      <c r="AT272" s="185" t="s">
        <v>149</v>
      </c>
      <c r="AU272" s="185" t="s">
        <v>155</v>
      </c>
      <c r="AY272" s="18" t="s">
        <v>146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155</v>
      </c>
      <c r="BK272" s="186">
        <f>ROUND(I272*H272,2)</f>
        <v>0</v>
      </c>
      <c r="BL272" s="18" t="s">
        <v>254</v>
      </c>
      <c r="BM272" s="185" t="s">
        <v>388</v>
      </c>
    </row>
    <row r="273" spans="1:65" s="2" customFormat="1" ht="11.25">
      <c r="A273" s="35"/>
      <c r="B273" s="36"/>
      <c r="C273" s="37"/>
      <c r="D273" s="187" t="s">
        <v>157</v>
      </c>
      <c r="E273" s="37"/>
      <c r="F273" s="188" t="s">
        <v>389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157</v>
      </c>
      <c r="AU273" s="18" t="s">
        <v>155</v>
      </c>
    </row>
    <row r="274" spans="1:65" s="13" customFormat="1" ht="11.25">
      <c r="B274" s="192"/>
      <c r="C274" s="193"/>
      <c r="D274" s="194" t="s">
        <v>159</v>
      </c>
      <c r="E274" s="195" t="s">
        <v>19</v>
      </c>
      <c r="F274" s="196" t="s">
        <v>384</v>
      </c>
      <c r="G274" s="193"/>
      <c r="H274" s="195" t="s">
        <v>19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159</v>
      </c>
      <c r="AU274" s="202" t="s">
        <v>155</v>
      </c>
      <c r="AV274" s="13" t="s">
        <v>79</v>
      </c>
      <c r="AW274" s="13" t="s">
        <v>33</v>
      </c>
      <c r="AX274" s="13" t="s">
        <v>71</v>
      </c>
      <c r="AY274" s="202" t="s">
        <v>146</v>
      </c>
    </row>
    <row r="275" spans="1:65" s="14" customFormat="1" ht="11.25">
      <c r="B275" s="203"/>
      <c r="C275" s="204"/>
      <c r="D275" s="194" t="s">
        <v>159</v>
      </c>
      <c r="E275" s="205" t="s">
        <v>19</v>
      </c>
      <c r="F275" s="206" t="s">
        <v>154</v>
      </c>
      <c r="G275" s="204"/>
      <c r="H275" s="207">
        <v>4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159</v>
      </c>
      <c r="AU275" s="213" t="s">
        <v>155</v>
      </c>
      <c r="AV275" s="14" t="s">
        <v>155</v>
      </c>
      <c r="AW275" s="14" t="s">
        <v>33</v>
      </c>
      <c r="AX275" s="14" t="s">
        <v>79</v>
      </c>
      <c r="AY275" s="213" t="s">
        <v>146</v>
      </c>
    </row>
    <row r="276" spans="1:65" s="12" customFormat="1" ht="22.9" customHeight="1">
      <c r="B276" s="158"/>
      <c r="C276" s="159"/>
      <c r="D276" s="160" t="s">
        <v>70</v>
      </c>
      <c r="E276" s="172" t="s">
        <v>390</v>
      </c>
      <c r="F276" s="172" t="s">
        <v>391</v>
      </c>
      <c r="G276" s="159"/>
      <c r="H276" s="159"/>
      <c r="I276" s="162"/>
      <c r="J276" s="173">
        <f>BK276</f>
        <v>0</v>
      </c>
      <c r="K276" s="159"/>
      <c r="L276" s="164"/>
      <c r="M276" s="165"/>
      <c r="N276" s="166"/>
      <c r="O276" s="166"/>
      <c r="P276" s="167">
        <f>SUM(P277:P301)</f>
        <v>0</v>
      </c>
      <c r="Q276" s="166"/>
      <c r="R276" s="167">
        <f>SUM(R277:R301)</f>
        <v>0.13111999999999999</v>
      </c>
      <c r="S276" s="166"/>
      <c r="T276" s="168">
        <f>SUM(T277:T301)</f>
        <v>5.3999999999999999E-2</v>
      </c>
      <c r="AR276" s="169" t="s">
        <v>155</v>
      </c>
      <c r="AT276" s="170" t="s">
        <v>70</v>
      </c>
      <c r="AU276" s="170" t="s">
        <v>79</v>
      </c>
      <c r="AY276" s="169" t="s">
        <v>146</v>
      </c>
      <c r="BK276" s="171">
        <f>SUM(BK277:BK301)</f>
        <v>0</v>
      </c>
    </row>
    <row r="277" spans="1:65" s="2" customFormat="1" ht="16.5" customHeight="1">
      <c r="A277" s="35"/>
      <c r="B277" s="36"/>
      <c r="C277" s="174" t="s">
        <v>392</v>
      </c>
      <c r="D277" s="174" t="s">
        <v>149</v>
      </c>
      <c r="E277" s="175" t="s">
        <v>393</v>
      </c>
      <c r="F277" s="176" t="s">
        <v>394</v>
      </c>
      <c r="G277" s="177" t="s">
        <v>231</v>
      </c>
      <c r="H277" s="178">
        <v>4</v>
      </c>
      <c r="I277" s="179"/>
      <c r="J277" s="180">
        <f>ROUND(I277*H277,2)</f>
        <v>0</v>
      </c>
      <c r="K277" s="176" t="s">
        <v>153</v>
      </c>
      <c r="L277" s="40"/>
      <c r="M277" s="181" t="s">
        <v>19</v>
      </c>
      <c r="N277" s="182" t="s">
        <v>43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254</v>
      </c>
      <c r="AT277" s="185" t="s">
        <v>149</v>
      </c>
      <c r="AU277" s="185" t="s">
        <v>155</v>
      </c>
      <c r="AY277" s="18" t="s">
        <v>146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155</v>
      </c>
      <c r="BK277" s="186">
        <f>ROUND(I277*H277,2)</f>
        <v>0</v>
      </c>
      <c r="BL277" s="18" t="s">
        <v>254</v>
      </c>
      <c r="BM277" s="185" t="s">
        <v>395</v>
      </c>
    </row>
    <row r="278" spans="1:65" s="2" customFormat="1" ht="11.25">
      <c r="A278" s="35"/>
      <c r="B278" s="36"/>
      <c r="C278" s="37"/>
      <c r="D278" s="187" t="s">
        <v>157</v>
      </c>
      <c r="E278" s="37"/>
      <c r="F278" s="188" t="s">
        <v>396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157</v>
      </c>
      <c r="AU278" s="18" t="s">
        <v>155</v>
      </c>
    </row>
    <row r="279" spans="1:65" s="13" customFormat="1" ht="11.25">
      <c r="B279" s="192"/>
      <c r="C279" s="193"/>
      <c r="D279" s="194" t="s">
        <v>159</v>
      </c>
      <c r="E279" s="195" t="s">
        <v>19</v>
      </c>
      <c r="F279" s="196" t="s">
        <v>384</v>
      </c>
      <c r="G279" s="193"/>
      <c r="H279" s="195" t="s">
        <v>19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159</v>
      </c>
      <c r="AU279" s="202" t="s">
        <v>155</v>
      </c>
      <c r="AV279" s="13" t="s">
        <v>79</v>
      </c>
      <c r="AW279" s="13" t="s">
        <v>33</v>
      </c>
      <c r="AX279" s="13" t="s">
        <v>71</v>
      </c>
      <c r="AY279" s="202" t="s">
        <v>146</v>
      </c>
    </row>
    <row r="280" spans="1:65" s="14" customFormat="1" ht="11.25">
      <c r="B280" s="203"/>
      <c r="C280" s="204"/>
      <c r="D280" s="194" t="s">
        <v>159</v>
      </c>
      <c r="E280" s="205" t="s">
        <v>19</v>
      </c>
      <c r="F280" s="206" t="s">
        <v>154</v>
      </c>
      <c r="G280" s="204"/>
      <c r="H280" s="207">
        <v>4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159</v>
      </c>
      <c r="AU280" s="213" t="s">
        <v>155</v>
      </c>
      <c r="AV280" s="14" t="s">
        <v>155</v>
      </c>
      <c r="AW280" s="14" t="s">
        <v>33</v>
      </c>
      <c r="AX280" s="14" t="s">
        <v>79</v>
      </c>
      <c r="AY280" s="213" t="s">
        <v>146</v>
      </c>
    </row>
    <row r="281" spans="1:65" s="2" customFormat="1" ht="16.5" customHeight="1">
      <c r="A281" s="35"/>
      <c r="B281" s="36"/>
      <c r="C281" s="225" t="s">
        <v>397</v>
      </c>
      <c r="D281" s="225" t="s">
        <v>261</v>
      </c>
      <c r="E281" s="226" t="s">
        <v>398</v>
      </c>
      <c r="F281" s="227" t="s">
        <v>399</v>
      </c>
      <c r="G281" s="228" t="s">
        <v>231</v>
      </c>
      <c r="H281" s="229">
        <v>4</v>
      </c>
      <c r="I281" s="230"/>
      <c r="J281" s="231">
        <f>ROUND(I281*H281,2)</f>
        <v>0</v>
      </c>
      <c r="K281" s="227" t="s">
        <v>153</v>
      </c>
      <c r="L281" s="232"/>
      <c r="M281" s="233" t="s">
        <v>19</v>
      </c>
      <c r="N281" s="234" t="s">
        <v>43</v>
      </c>
      <c r="O281" s="65"/>
      <c r="P281" s="183">
        <f>O281*H281</f>
        <v>0</v>
      </c>
      <c r="Q281" s="183">
        <v>3.27E-2</v>
      </c>
      <c r="R281" s="183">
        <f>Q281*H281</f>
        <v>0.1308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354</v>
      </c>
      <c r="AT281" s="185" t="s">
        <v>261</v>
      </c>
      <c r="AU281" s="185" t="s">
        <v>155</v>
      </c>
      <c r="AY281" s="18" t="s">
        <v>146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155</v>
      </c>
      <c r="BK281" s="186">
        <f>ROUND(I281*H281,2)</f>
        <v>0</v>
      </c>
      <c r="BL281" s="18" t="s">
        <v>254</v>
      </c>
      <c r="BM281" s="185" t="s">
        <v>400</v>
      </c>
    </row>
    <row r="282" spans="1:65" s="2" customFormat="1" ht="16.5" customHeight="1">
      <c r="A282" s="35"/>
      <c r="B282" s="36"/>
      <c r="C282" s="174" t="s">
        <v>401</v>
      </c>
      <c r="D282" s="174" t="s">
        <v>149</v>
      </c>
      <c r="E282" s="175" t="s">
        <v>402</v>
      </c>
      <c r="F282" s="176" t="s">
        <v>403</v>
      </c>
      <c r="G282" s="177" t="s">
        <v>231</v>
      </c>
      <c r="H282" s="178">
        <v>4</v>
      </c>
      <c r="I282" s="179"/>
      <c r="J282" s="180">
        <f>ROUND(I282*H282,2)</f>
        <v>0</v>
      </c>
      <c r="K282" s="176" t="s">
        <v>153</v>
      </c>
      <c r="L282" s="40"/>
      <c r="M282" s="181" t="s">
        <v>19</v>
      </c>
      <c r="N282" s="182" t="s">
        <v>43</v>
      </c>
      <c r="O282" s="65"/>
      <c r="P282" s="183">
        <f>O282*H282</f>
        <v>0</v>
      </c>
      <c r="Q282" s="183">
        <v>8.0000000000000007E-5</v>
      </c>
      <c r="R282" s="183">
        <f>Q282*H282</f>
        <v>3.2000000000000003E-4</v>
      </c>
      <c r="S282" s="183">
        <v>1.35E-2</v>
      </c>
      <c r="T282" s="184">
        <f>S282*H282</f>
        <v>5.3999999999999999E-2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254</v>
      </c>
      <c r="AT282" s="185" t="s">
        <v>149</v>
      </c>
      <c r="AU282" s="185" t="s">
        <v>155</v>
      </c>
      <c r="AY282" s="18" t="s">
        <v>146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155</v>
      </c>
      <c r="BK282" s="186">
        <f>ROUND(I282*H282,2)</f>
        <v>0</v>
      </c>
      <c r="BL282" s="18" t="s">
        <v>254</v>
      </c>
      <c r="BM282" s="185" t="s">
        <v>404</v>
      </c>
    </row>
    <row r="283" spans="1:65" s="2" customFormat="1" ht="11.25">
      <c r="A283" s="35"/>
      <c r="B283" s="36"/>
      <c r="C283" s="37"/>
      <c r="D283" s="187" t="s">
        <v>157</v>
      </c>
      <c r="E283" s="37"/>
      <c r="F283" s="188" t="s">
        <v>405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157</v>
      </c>
      <c r="AU283" s="18" t="s">
        <v>155</v>
      </c>
    </row>
    <row r="284" spans="1:65" s="13" customFormat="1" ht="11.25">
      <c r="B284" s="192"/>
      <c r="C284" s="193"/>
      <c r="D284" s="194" t="s">
        <v>159</v>
      </c>
      <c r="E284" s="195" t="s">
        <v>19</v>
      </c>
      <c r="F284" s="196" t="s">
        <v>406</v>
      </c>
      <c r="G284" s="193"/>
      <c r="H284" s="195" t="s">
        <v>19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159</v>
      </c>
      <c r="AU284" s="202" t="s">
        <v>155</v>
      </c>
      <c r="AV284" s="13" t="s">
        <v>79</v>
      </c>
      <c r="AW284" s="13" t="s">
        <v>33</v>
      </c>
      <c r="AX284" s="13" t="s">
        <v>71</v>
      </c>
      <c r="AY284" s="202" t="s">
        <v>146</v>
      </c>
    </row>
    <row r="285" spans="1:65" s="14" customFormat="1" ht="11.25">
      <c r="B285" s="203"/>
      <c r="C285" s="204"/>
      <c r="D285" s="194" t="s">
        <v>159</v>
      </c>
      <c r="E285" s="205" t="s">
        <v>19</v>
      </c>
      <c r="F285" s="206" t="s">
        <v>154</v>
      </c>
      <c r="G285" s="204"/>
      <c r="H285" s="207">
        <v>4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159</v>
      </c>
      <c r="AU285" s="213" t="s">
        <v>155</v>
      </c>
      <c r="AV285" s="14" t="s">
        <v>155</v>
      </c>
      <c r="AW285" s="14" t="s">
        <v>33</v>
      </c>
      <c r="AX285" s="14" t="s">
        <v>79</v>
      </c>
      <c r="AY285" s="213" t="s">
        <v>146</v>
      </c>
    </row>
    <row r="286" spans="1:65" s="2" customFormat="1" ht="24.2" customHeight="1">
      <c r="A286" s="35"/>
      <c r="B286" s="36"/>
      <c r="C286" s="174" t="s">
        <v>407</v>
      </c>
      <c r="D286" s="174" t="s">
        <v>149</v>
      </c>
      <c r="E286" s="175" t="s">
        <v>408</v>
      </c>
      <c r="F286" s="176" t="s">
        <v>409</v>
      </c>
      <c r="G286" s="177" t="s">
        <v>410</v>
      </c>
      <c r="H286" s="178">
        <v>1</v>
      </c>
      <c r="I286" s="179"/>
      <c r="J286" s="180">
        <f>ROUND(I286*H286,2)</f>
        <v>0</v>
      </c>
      <c r="K286" s="176" t="s">
        <v>411</v>
      </c>
      <c r="L286" s="40"/>
      <c r="M286" s="181" t="s">
        <v>19</v>
      </c>
      <c r="N286" s="182" t="s">
        <v>43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254</v>
      </c>
      <c r="AT286" s="185" t="s">
        <v>149</v>
      </c>
      <c r="AU286" s="185" t="s">
        <v>155</v>
      </c>
      <c r="AY286" s="18" t="s">
        <v>146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155</v>
      </c>
      <c r="BK286" s="186">
        <f>ROUND(I286*H286,2)</f>
        <v>0</v>
      </c>
      <c r="BL286" s="18" t="s">
        <v>254</v>
      </c>
      <c r="BM286" s="185" t="s">
        <v>412</v>
      </c>
    </row>
    <row r="287" spans="1:65" s="14" customFormat="1" ht="11.25">
      <c r="B287" s="203"/>
      <c r="C287" s="204"/>
      <c r="D287" s="194" t="s">
        <v>159</v>
      </c>
      <c r="E287" s="205" t="s">
        <v>19</v>
      </c>
      <c r="F287" s="206" t="s">
        <v>79</v>
      </c>
      <c r="G287" s="204"/>
      <c r="H287" s="207">
        <v>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159</v>
      </c>
      <c r="AU287" s="213" t="s">
        <v>155</v>
      </c>
      <c r="AV287" s="14" t="s">
        <v>155</v>
      </c>
      <c r="AW287" s="14" t="s">
        <v>33</v>
      </c>
      <c r="AX287" s="14" t="s">
        <v>79</v>
      </c>
      <c r="AY287" s="213" t="s">
        <v>146</v>
      </c>
    </row>
    <row r="288" spans="1:65" s="2" customFormat="1" ht="16.5" customHeight="1">
      <c r="A288" s="35"/>
      <c r="B288" s="36"/>
      <c r="C288" s="174" t="s">
        <v>413</v>
      </c>
      <c r="D288" s="174" t="s">
        <v>149</v>
      </c>
      <c r="E288" s="175" t="s">
        <v>414</v>
      </c>
      <c r="F288" s="176" t="s">
        <v>415</v>
      </c>
      <c r="G288" s="177" t="s">
        <v>410</v>
      </c>
      <c r="H288" s="178">
        <v>1</v>
      </c>
      <c r="I288" s="179"/>
      <c r="J288" s="180">
        <f>ROUND(I288*H288,2)</f>
        <v>0</v>
      </c>
      <c r="K288" s="176" t="s">
        <v>411</v>
      </c>
      <c r="L288" s="40"/>
      <c r="M288" s="181" t="s">
        <v>19</v>
      </c>
      <c r="N288" s="182" t="s">
        <v>43</v>
      </c>
      <c r="O288" s="65"/>
      <c r="P288" s="183">
        <f>O288*H288</f>
        <v>0</v>
      </c>
      <c r="Q288" s="183">
        <v>0</v>
      </c>
      <c r="R288" s="183">
        <f>Q288*H288</f>
        <v>0</v>
      </c>
      <c r="S288" s="183">
        <v>0</v>
      </c>
      <c r="T288" s="18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254</v>
      </c>
      <c r="AT288" s="185" t="s">
        <v>149</v>
      </c>
      <c r="AU288" s="185" t="s">
        <v>155</v>
      </c>
      <c r="AY288" s="18" t="s">
        <v>146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8" t="s">
        <v>155</v>
      </c>
      <c r="BK288" s="186">
        <f>ROUND(I288*H288,2)</f>
        <v>0</v>
      </c>
      <c r="BL288" s="18" t="s">
        <v>254</v>
      </c>
      <c r="BM288" s="185" t="s">
        <v>416</v>
      </c>
    </row>
    <row r="289" spans="1:65" s="14" customFormat="1" ht="11.25">
      <c r="B289" s="203"/>
      <c r="C289" s="204"/>
      <c r="D289" s="194" t="s">
        <v>159</v>
      </c>
      <c r="E289" s="205" t="s">
        <v>19</v>
      </c>
      <c r="F289" s="206" t="s">
        <v>79</v>
      </c>
      <c r="G289" s="204"/>
      <c r="H289" s="207">
        <v>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159</v>
      </c>
      <c r="AU289" s="213" t="s">
        <v>155</v>
      </c>
      <c r="AV289" s="14" t="s">
        <v>155</v>
      </c>
      <c r="AW289" s="14" t="s">
        <v>33</v>
      </c>
      <c r="AX289" s="14" t="s">
        <v>79</v>
      </c>
      <c r="AY289" s="213" t="s">
        <v>146</v>
      </c>
    </row>
    <row r="290" spans="1:65" s="2" customFormat="1" ht="37.9" customHeight="1">
      <c r="A290" s="35"/>
      <c r="B290" s="36"/>
      <c r="C290" s="174" t="s">
        <v>417</v>
      </c>
      <c r="D290" s="174" t="s">
        <v>149</v>
      </c>
      <c r="E290" s="175" t="s">
        <v>418</v>
      </c>
      <c r="F290" s="176" t="s">
        <v>419</v>
      </c>
      <c r="G290" s="177" t="s">
        <v>410</v>
      </c>
      <c r="H290" s="178">
        <v>4</v>
      </c>
      <c r="I290" s="179"/>
      <c r="J290" s="180">
        <f>ROUND(I290*H290,2)</f>
        <v>0</v>
      </c>
      <c r="K290" s="176" t="s">
        <v>411</v>
      </c>
      <c r="L290" s="40"/>
      <c r="M290" s="181" t="s">
        <v>19</v>
      </c>
      <c r="N290" s="182" t="s">
        <v>43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254</v>
      </c>
      <c r="AT290" s="185" t="s">
        <v>149</v>
      </c>
      <c r="AU290" s="185" t="s">
        <v>155</v>
      </c>
      <c r="AY290" s="18" t="s">
        <v>146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155</v>
      </c>
      <c r="BK290" s="186">
        <f>ROUND(I290*H290,2)</f>
        <v>0</v>
      </c>
      <c r="BL290" s="18" t="s">
        <v>254</v>
      </c>
      <c r="BM290" s="185" t="s">
        <v>420</v>
      </c>
    </row>
    <row r="291" spans="1:65" s="13" customFormat="1" ht="11.25">
      <c r="B291" s="192"/>
      <c r="C291" s="193"/>
      <c r="D291" s="194" t="s">
        <v>159</v>
      </c>
      <c r="E291" s="195" t="s">
        <v>19</v>
      </c>
      <c r="F291" s="196" t="s">
        <v>406</v>
      </c>
      <c r="G291" s="193"/>
      <c r="H291" s="195" t="s">
        <v>19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159</v>
      </c>
      <c r="AU291" s="202" t="s">
        <v>155</v>
      </c>
      <c r="AV291" s="13" t="s">
        <v>79</v>
      </c>
      <c r="AW291" s="13" t="s">
        <v>33</v>
      </c>
      <c r="AX291" s="13" t="s">
        <v>71</v>
      </c>
      <c r="AY291" s="202" t="s">
        <v>146</v>
      </c>
    </row>
    <row r="292" spans="1:65" s="14" customFormat="1" ht="11.25">
      <c r="B292" s="203"/>
      <c r="C292" s="204"/>
      <c r="D292" s="194" t="s">
        <v>159</v>
      </c>
      <c r="E292" s="205" t="s">
        <v>19</v>
      </c>
      <c r="F292" s="206" t="s">
        <v>154</v>
      </c>
      <c r="G292" s="204"/>
      <c r="H292" s="207">
        <v>4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159</v>
      </c>
      <c r="AU292" s="213" t="s">
        <v>155</v>
      </c>
      <c r="AV292" s="14" t="s">
        <v>155</v>
      </c>
      <c r="AW292" s="14" t="s">
        <v>33</v>
      </c>
      <c r="AX292" s="14" t="s">
        <v>79</v>
      </c>
      <c r="AY292" s="213" t="s">
        <v>146</v>
      </c>
    </row>
    <row r="293" spans="1:65" s="2" customFormat="1" ht="24.2" customHeight="1">
      <c r="A293" s="35"/>
      <c r="B293" s="36"/>
      <c r="C293" s="174" t="s">
        <v>421</v>
      </c>
      <c r="D293" s="174" t="s">
        <v>149</v>
      </c>
      <c r="E293" s="175" t="s">
        <v>422</v>
      </c>
      <c r="F293" s="176" t="s">
        <v>423</v>
      </c>
      <c r="G293" s="177" t="s">
        <v>333</v>
      </c>
      <c r="H293" s="178">
        <v>0.13100000000000001</v>
      </c>
      <c r="I293" s="179"/>
      <c r="J293" s="180">
        <f>ROUND(I293*H293,2)</f>
        <v>0</v>
      </c>
      <c r="K293" s="176" t="s">
        <v>153</v>
      </c>
      <c r="L293" s="40"/>
      <c r="M293" s="181" t="s">
        <v>19</v>
      </c>
      <c r="N293" s="182" t="s">
        <v>43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254</v>
      </c>
      <c r="AT293" s="185" t="s">
        <v>149</v>
      </c>
      <c r="AU293" s="185" t="s">
        <v>155</v>
      </c>
      <c r="AY293" s="18" t="s">
        <v>146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155</v>
      </c>
      <c r="BK293" s="186">
        <f>ROUND(I293*H293,2)</f>
        <v>0</v>
      </c>
      <c r="BL293" s="18" t="s">
        <v>254</v>
      </c>
      <c r="BM293" s="185" t="s">
        <v>424</v>
      </c>
    </row>
    <row r="294" spans="1:65" s="2" customFormat="1" ht="11.25">
      <c r="A294" s="35"/>
      <c r="B294" s="36"/>
      <c r="C294" s="37"/>
      <c r="D294" s="187" t="s">
        <v>157</v>
      </c>
      <c r="E294" s="37"/>
      <c r="F294" s="188" t="s">
        <v>425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157</v>
      </c>
      <c r="AU294" s="18" t="s">
        <v>155</v>
      </c>
    </row>
    <row r="295" spans="1:65" s="2" customFormat="1" ht="24.2" customHeight="1">
      <c r="A295" s="35"/>
      <c r="B295" s="36"/>
      <c r="C295" s="174" t="s">
        <v>426</v>
      </c>
      <c r="D295" s="174" t="s">
        <v>149</v>
      </c>
      <c r="E295" s="175" t="s">
        <v>427</v>
      </c>
      <c r="F295" s="176" t="s">
        <v>428</v>
      </c>
      <c r="G295" s="177" t="s">
        <v>333</v>
      </c>
      <c r="H295" s="178">
        <v>0.13100000000000001</v>
      </c>
      <c r="I295" s="179"/>
      <c r="J295" s="180">
        <f>ROUND(I295*H295,2)</f>
        <v>0</v>
      </c>
      <c r="K295" s="176" t="s">
        <v>153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254</v>
      </c>
      <c r="AT295" s="185" t="s">
        <v>149</v>
      </c>
      <c r="AU295" s="185" t="s">
        <v>155</v>
      </c>
      <c r="AY295" s="18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155</v>
      </c>
      <c r="BK295" s="186">
        <f>ROUND(I295*H295,2)</f>
        <v>0</v>
      </c>
      <c r="BL295" s="18" t="s">
        <v>254</v>
      </c>
      <c r="BM295" s="185" t="s">
        <v>429</v>
      </c>
    </row>
    <row r="296" spans="1:65" s="2" customFormat="1" ht="11.25">
      <c r="A296" s="35"/>
      <c r="B296" s="36"/>
      <c r="C296" s="37"/>
      <c r="D296" s="187" t="s">
        <v>157</v>
      </c>
      <c r="E296" s="37"/>
      <c r="F296" s="188" t="s">
        <v>430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157</v>
      </c>
      <c r="AU296" s="18" t="s">
        <v>155</v>
      </c>
    </row>
    <row r="297" spans="1:65" s="2" customFormat="1" ht="24.2" customHeight="1">
      <c r="A297" s="35"/>
      <c r="B297" s="36"/>
      <c r="C297" s="174" t="s">
        <v>431</v>
      </c>
      <c r="D297" s="174" t="s">
        <v>149</v>
      </c>
      <c r="E297" s="175" t="s">
        <v>432</v>
      </c>
      <c r="F297" s="176" t="s">
        <v>433</v>
      </c>
      <c r="G297" s="177" t="s">
        <v>333</v>
      </c>
      <c r="H297" s="178">
        <v>0.13100000000000001</v>
      </c>
      <c r="I297" s="179"/>
      <c r="J297" s="180">
        <f>ROUND(I297*H297,2)</f>
        <v>0</v>
      </c>
      <c r="K297" s="176" t="s">
        <v>153</v>
      </c>
      <c r="L297" s="40"/>
      <c r="M297" s="181" t="s">
        <v>19</v>
      </c>
      <c r="N297" s="182" t="s">
        <v>43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254</v>
      </c>
      <c r="AT297" s="185" t="s">
        <v>149</v>
      </c>
      <c r="AU297" s="185" t="s">
        <v>155</v>
      </c>
      <c r="AY297" s="18" t="s">
        <v>146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155</v>
      </c>
      <c r="BK297" s="186">
        <f>ROUND(I297*H297,2)</f>
        <v>0</v>
      </c>
      <c r="BL297" s="18" t="s">
        <v>254</v>
      </c>
      <c r="BM297" s="185" t="s">
        <v>434</v>
      </c>
    </row>
    <row r="298" spans="1:65" s="2" customFormat="1" ht="11.25">
      <c r="A298" s="35"/>
      <c r="B298" s="36"/>
      <c r="C298" s="37"/>
      <c r="D298" s="187" t="s">
        <v>157</v>
      </c>
      <c r="E298" s="37"/>
      <c r="F298" s="188" t="s">
        <v>435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157</v>
      </c>
      <c r="AU298" s="18" t="s">
        <v>155</v>
      </c>
    </row>
    <row r="299" spans="1:65" s="2" customFormat="1" ht="33" customHeight="1">
      <c r="A299" s="35"/>
      <c r="B299" s="36"/>
      <c r="C299" s="174" t="s">
        <v>436</v>
      </c>
      <c r="D299" s="174" t="s">
        <v>149</v>
      </c>
      <c r="E299" s="175" t="s">
        <v>437</v>
      </c>
      <c r="F299" s="176" t="s">
        <v>438</v>
      </c>
      <c r="G299" s="177" t="s">
        <v>333</v>
      </c>
      <c r="H299" s="178">
        <v>2.62</v>
      </c>
      <c r="I299" s="179"/>
      <c r="J299" s="180">
        <f>ROUND(I299*H299,2)</f>
        <v>0</v>
      </c>
      <c r="K299" s="176" t="s">
        <v>153</v>
      </c>
      <c r="L299" s="40"/>
      <c r="M299" s="181" t="s">
        <v>19</v>
      </c>
      <c r="N299" s="182" t="s">
        <v>43</v>
      </c>
      <c r="O299" s="65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254</v>
      </c>
      <c r="AT299" s="185" t="s">
        <v>149</v>
      </c>
      <c r="AU299" s="185" t="s">
        <v>155</v>
      </c>
      <c r="AY299" s="18" t="s">
        <v>146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155</v>
      </c>
      <c r="BK299" s="186">
        <f>ROUND(I299*H299,2)</f>
        <v>0</v>
      </c>
      <c r="BL299" s="18" t="s">
        <v>254</v>
      </c>
      <c r="BM299" s="185" t="s">
        <v>439</v>
      </c>
    </row>
    <row r="300" spans="1:65" s="2" customFormat="1" ht="11.25">
      <c r="A300" s="35"/>
      <c r="B300" s="36"/>
      <c r="C300" s="37"/>
      <c r="D300" s="187" t="s">
        <v>157</v>
      </c>
      <c r="E300" s="37"/>
      <c r="F300" s="188" t="s">
        <v>440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157</v>
      </c>
      <c r="AU300" s="18" t="s">
        <v>155</v>
      </c>
    </row>
    <row r="301" spans="1:65" s="14" customFormat="1" ht="11.25">
      <c r="B301" s="203"/>
      <c r="C301" s="204"/>
      <c r="D301" s="194" t="s">
        <v>159</v>
      </c>
      <c r="E301" s="204"/>
      <c r="F301" s="206" t="s">
        <v>1064</v>
      </c>
      <c r="G301" s="204"/>
      <c r="H301" s="207">
        <v>2.62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159</v>
      </c>
      <c r="AU301" s="213" t="s">
        <v>155</v>
      </c>
      <c r="AV301" s="14" t="s">
        <v>155</v>
      </c>
      <c r="AW301" s="14" t="s">
        <v>4</v>
      </c>
      <c r="AX301" s="14" t="s">
        <v>79</v>
      </c>
      <c r="AY301" s="213" t="s">
        <v>146</v>
      </c>
    </row>
    <row r="302" spans="1:65" s="12" customFormat="1" ht="22.9" customHeight="1">
      <c r="B302" s="158"/>
      <c r="C302" s="159"/>
      <c r="D302" s="160" t="s">
        <v>70</v>
      </c>
      <c r="E302" s="172" t="s">
        <v>442</v>
      </c>
      <c r="F302" s="172" t="s">
        <v>443</v>
      </c>
      <c r="G302" s="159"/>
      <c r="H302" s="159"/>
      <c r="I302" s="162"/>
      <c r="J302" s="173">
        <f>BK302</f>
        <v>0</v>
      </c>
      <c r="K302" s="159"/>
      <c r="L302" s="164"/>
      <c r="M302" s="165"/>
      <c r="N302" s="166"/>
      <c r="O302" s="166"/>
      <c r="P302" s="167">
        <f>SUM(P303:P309)</f>
        <v>0</v>
      </c>
      <c r="Q302" s="166"/>
      <c r="R302" s="167">
        <f>SUM(R303:R309)</f>
        <v>0.04</v>
      </c>
      <c r="S302" s="166"/>
      <c r="T302" s="168">
        <f>SUM(T303:T309)</f>
        <v>5.9999999999999995E-4</v>
      </c>
      <c r="AR302" s="169" t="s">
        <v>155</v>
      </c>
      <c r="AT302" s="170" t="s">
        <v>70</v>
      </c>
      <c r="AU302" s="170" t="s">
        <v>79</v>
      </c>
      <c r="AY302" s="169" t="s">
        <v>146</v>
      </c>
      <c r="BK302" s="171">
        <f>SUM(BK303:BK309)</f>
        <v>0</v>
      </c>
    </row>
    <row r="303" spans="1:65" s="2" customFormat="1" ht="16.5" customHeight="1">
      <c r="A303" s="35"/>
      <c r="B303" s="36"/>
      <c r="C303" s="174" t="s">
        <v>444</v>
      </c>
      <c r="D303" s="174" t="s">
        <v>149</v>
      </c>
      <c r="E303" s="175" t="s">
        <v>445</v>
      </c>
      <c r="F303" s="176" t="s">
        <v>446</v>
      </c>
      <c r="G303" s="177" t="s">
        <v>231</v>
      </c>
      <c r="H303" s="178">
        <v>4</v>
      </c>
      <c r="I303" s="179"/>
      <c r="J303" s="180">
        <f>ROUND(I303*H303,2)</f>
        <v>0</v>
      </c>
      <c r="K303" s="176" t="s">
        <v>153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1.4999999999999999E-4</v>
      </c>
      <c r="T303" s="184">
        <f>S303*H303</f>
        <v>5.9999999999999995E-4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254</v>
      </c>
      <c r="AT303" s="185" t="s">
        <v>149</v>
      </c>
      <c r="AU303" s="185" t="s">
        <v>155</v>
      </c>
      <c r="AY303" s="18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155</v>
      </c>
      <c r="BK303" s="186">
        <f>ROUND(I303*H303,2)</f>
        <v>0</v>
      </c>
      <c r="BL303" s="18" t="s">
        <v>254</v>
      </c>
      <c r="BM303" s="185" t="s">
        <v>447</v>
      </c>
    </row>
    <row r="304" spans="1:65" s="2" customFormat="1" ht="11.25">
      <c r="A304" s="35"/>
      <c r="B304" s="36"/>
      <c r="C304" s="37"/>
      <c r="D304" s="187" t="s">
        <v>157</v>
      </c>
      <c r="E304" s="37"/>
      <c r="F304" s="188" t="s">
        <v>448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157</v>
      </c>
      <c r="AU304" s="18" t="s">
        <v>155</v>
      </c>
    </row>
    <row r="305" spans="1:65" s="13" customFormat="1" ht="11.25">
      <c r="B305" s="192"/>
      <c r="C305" s="193"/>
      <c r="D305" s="194" t="s">
        <v>159</v>
      </c>
      <c r="E305" s="195" t="s">
        <v>19</v>
      </c>
      <c r="F305" s="196" t="s">
        <v>449</v>
      </c>
      <c r="G305" s="193"/>
      <c r="H305" s="195" t="s">
        <v>19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159</v>
      </c>
      <c r="AU305" s="202" t="s">
        <v>155</v>
      </c>
      <c r="AV305" s="13" t="s">
        <v>79</v>
      </c>
      <c r="AW305" s="13" t="s">
        <v>33</v>
      </c>
      <c r="AX305" s="13" t="s">
        <v>71</v>
      </c>
      <c r="AY305" s="202" t="s">
        <v>146</v>
      </c>
    </row>
    <row r="306" spans="1:65" s="14" customFormat="1" ht="11.25">
      <c r="B306" s="203"/>
      <c r="C306" s="204"/>
      <c r="D306" s="194" t="s">
        <v>159</v>
      </c>
      <c r="E306" s="205" t="s">
        <v>19</v>
      </c>
      <c r="F306" s="206" t="s">
        <v>154</v>
      </c>
      <c r="G306" s="204"/>
      <c r="H306" s="207">
        <v>4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159</v>
      </c>
      <c r="AU306" s="213" t="s">
        <v>155</v>
      </c>
      <c r="AV306" s="14" t="s">
        <v>155</v>
      </c>
      <c r="AW306" s="14" t="s">
        <v>33</v>
      </c>
      <c r="AX306" s="14" t="s">
        <v>79</v>
      </c>
      <c r="AY306" s="213" t="s">
        <v>146</v>
      </c>
    </row>
    <row r="307" spans="1:65" s="2" customFormat="1" ht="24.2" customHeight="1">
      <c r="A307" s="35"/>
      <c r="B307" s="36"/>
      <c r="C307" s="174" t="s">
        <v>450</v>
      </c>
      <c r="D307" s="174" t="s">
        <v>149</v>
      </c>
      <c r="E307" s="175" t="s">
        <v>451</v>
      </c>
      <c r="F307" s="176" t="s">
        <v>452</v>
      </c>
      <c r="G307" s="177" t="s">
        <v>410</v>
      </c>
      <c r="H307" s="178">
        <v>4</v>
      </c>
      <c r="I307" s="179"/>
      <c r="J307" s="180">
        <f>ROUND(I307*H307,2)</f>
        <v>0</v>
      </c>
      <c r="K307" s="176" t="s">
        <v>411</v>
      </c>
      <c r="L307" s="40"/>
      <c r="M307" s="181" t="s">
        <v>19</v>
      </c>
      <c r="N307" s="182" t="s">
        <v>43</v>
      </c>
      <c r="O307" s="65"/>
      <c r="P307" s="183">
        <f>O307*H307</f>
        <v>0</v>
      </c>
      <c r="Q307" s="183">
        <v>0.01</v>
      </c>
      <c r="R307" s="183">
        <f>Q307*H307</f>
        <v>0.04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254</v>
      </c>
      <c r="AT307" s="185" t="s">
        <v>149</v>
      </c>
      <c r="AU307" s="185" t="s">
        <v>155</v>
      </c>
      <c r="AY307" s="18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155</v>
      </c>
      <c r="BK307" s="186">
        <f>ROUND(I307*H307,2)</f>
        <v>0</v>
      </c>
      <c r="BL307" s="18" t="s">
        <v>254</v>
      </c>
      <c r="BM307" s="185" t="s">
        <v>453</v>
      </c>
    </row>
    <row r="308" spans="1:65" s="13" customFormat="1" ht="11.25">
      <c r="B308" s="192"/>
      <c r="C308" s="193"/>
      <c r="D308" s="194" t="s">
        <v>159</v>
      </c>
      <c r="E308" s="195" t="s">
        <v>19</v>
      </c>
      <c r="F308" s="196" t="s">
        <v>449</v>
      </c>
      <c r="G308" s="193"/>
      <c r="H308" s="195" t="s">
        <v>19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159</v>
      </c>
      <c r="AU308" s="202" t="s">
        <v>155</v>
      </c>
      <c r="AV308" s="13" t="s">
        <v>79</v>
      </c>
      <c r="AW308" s="13" t="s">
        <v>33</v>
      </c>
      <c r="AX308" s="13" t="s">
        <v>71</v>
      </c>
      <c r="AY308" s="202" t="s">
        <v>146</v>
      </c>
    </row>
    <row r="309" spans="1:65" s="14" customFormat="1" ht="11.25">
      <c r="B309" s="203"/>
      <c r="C309" s="204"/>
      <c r="D309" s="194" t="s">
        <v>159</v>
      </c>
      <c r="E309" s="205" t="s">
        <v>19</v>
      </c>
      <c r="F309" s="206" t="s">
        <v>154</v>
      </c>
      <c r="G309" s="204"/>
      <c r="H309" s="207">
        <v>4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159</v>
      </c>
      <c r="AU309" s="213" t="s">
        <v>155</v>
      </c>
      <c r="AV309" s="14" t="s">
        <v>155</v>
      </c>
      <c r="AW309" s="14" t="s">
        <v>33</v>
      </c>
      <c r="AX309" s="14" t="s">
        <v>79</v>
      </c>
      <c r="AY309" s="213" t="s">
        <v>146</v>
      </c>
    </row>
    <row r="310" spans="1:65" s="12" customFormat="1" ht="22.9" customHeight="1">
      <c r="B310" s="158"/>
      <c r="C310" s="159"/>
      <c r="D310" s="160" t="s">
        <v>70</v>
      </c>
      <c r="E310" s="172" t="s">
        <v>454</v>
      </c>
      <c r="F310" s="172" t="s">
        <v>455</v>
      </c>
      <c r="G310" s="159"/>
      <c r="H310" s="159"/>
      <c r="I310" s="162"/>
      <c r="J310" s="173">
        <f>BK310</f>
        <v>0</v>
      </c>
      <c r="K310" s="159"/>
      <c r="L310" s="164"/>
      <c r="M310" s="165"/>
      <c r="N310" s="166"/>
      <c r="O310" s="166"/>
      <c r="P310" s="167">
        <f>SUM(P311:P337)</f>
        <v>0</v>
      </c>
      <c r="Q310" s="166"/>
      <c r="R310" s="167">
        <f>SUM(R311:R337)</f>
        <v>1.0940000000000001</v>
      </c>
      <c r="S310" s="166"/>
      <c r="T310" s="168">
        <f>SUM(T311:T337)</f>
        <v>9.6000000000000002E-2</v>
      </c>
      <c r="AR310" s="169" t="s">
        <v>155</v>
      </c>
      <c r="AT310" s="170" t="s">
        <v>70</v>
      </c>
      <c r="AU310" s="170" t="s">
        <v>79</v>
      </c>
      <c r="AY310" s="169" t="s">
        <v>146</v>
      </c>
      <c r="BK310" s="171">
        <f>SUM(BK311:BK337)</f>
        <v>0</v>
      </c>
    </row>
    <row r="311" spans="1:65" s="2" customFormat="1" ht="24.2" customHeight="1">
      <c r="A311" s="35"/>
      <c r="B311" s="36"/>
      <c r="C311" s="174" t="s">
        <v>456</v>
      </c>
      <c r="D311" s="174" t="s">
        <v>149</v>
      </c>
      <c r="E311" s="175" t="s">
        <v>457</v>
      </c>
      <c r="F311" s="176" t="s">
        <v>458</v>
      </c>
      <c r="G311" s="177" t="s">
        <v>231</v>
      </c>
      <c r="H311" s="178">
        <v>4</v>
      </c>
      <c r="I311" s="179"/>
      <c r="J311" s="180">
        <f>ROUND(I311*H311,2)</f>
        <v>0</v>
      </c>
      <c r="K311" s="176" t="s">
        <v>153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254</v>
      </c>
      <c r="AT311" s="185" t="s">
        <v>149</v>
      </c>
      <c r="AU311" s="185" t="s">
        <v>155</v>
      </c>
      <c r="AY311" s="18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155</v>
      </c>
      <c r="BK311" s="186">
        <f>ROUND(I311*H311,2)</f>
        <v>0</v>
      </c>
      <c r="BL311" s="18" t="s">
        <v>254</v>
      </c>
      <c r="BM311" s="185" t="s">
        <v>459</v>
      </c>
    </row>
    <row r="312" spans="1:65" s="2" customFormat="1" ht="11.25">
      <c r="A312" s="35"/>
      <c r="B312" s="36"/>
      <c r="C312" s="37"/>
      <c r="D312" s="187" t="s">
        <v>157</v>
      </c>
      <c r="E312" s="37"/>
      <c r="F312" s="188" t="s">
        <v>460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157</v>
      </c>
      <c r="AU312" s="18" t="s">
        <v>155</v>
      </c>
    </row>
    <row r="313" spans="1:65" s="13" customFormat="1" ht="11.25">
      <c r="B313" s="192"/>
      <c r="C313" s="193"/>
      <c r="D313" s="194" t="s">
        <v>159</v>
      </c>
      <c r="E313" s="195" t="s">
        <v>19</v>
      </c>
      <c r="F313" s="196" t="s">
        <v>461</v>
      </c>
      <c r="G313" s="193"/>
      <c r="H313" s="195" t="s">
        <v>19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159</v>
      </c>
      <c r="AU313" s="202" t="s">
        <v>155</v>
      </c>
      <c r="AV313" s="13" t="s">
        <v>79</v>
      </c>
      <c r="AW313" s="13" t="s">
        <v>33</v>
      </c>
      <c r="AX313" s="13" t="s">
        <v>71</v>
      </c>
      <c r="AY313" s="202" t="s">
        <v>146</v>
      </c>
    </row>
    <row r="314" spans="1:65" s="14" customFormat="1" ht="11.25">
      <c r="B314" s="203"/>
      <c r="C314" s="204"/>
      <c r="D314" s="194" t="s">
        <v>159</v>
      </c>
      <c r="E314" s="205" t="s">
        <v>19</v>
      </c>
      <c r="F314" s="206" t="s">
        <v>154</v>
      </c>
      <c r="G314" s="204"/>
      <c r="H314" s="207">
        <v>4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159</v>
      </c>
      <c r="AU314" s="213" t="s">
        <v>155</v>
      </c>
      <c r="AV314" s="14" t="s">
        <v>155</v>
      </c>
      <c r="AW314" s="14" t="s">
        <v>33</v>
      </c>
      <c r="AX314" s="14" t="s">
        <v>79</v>
      </c>
      <c r="AY314" s="213" t="s">
        <v>146</v>
      </c>
    </row>
    <row r="315" spans="1:65" s="2" customFormat="1" ht="16.5" customHeight="1">
      <c r="A315" s="35"/>
      <c r="B315" s="36"/>
      <c r="C315" s="225" t="s">
        <v>462</v>
      </c>
      <c r="D315" s="225" t="s">
        <v>261</v>
      </c>
      <c r="E315" s="226" t="s">
        <v>463</v>
      </c>
      <c r="F315" s="227" t="s">
        <v>464</v>
      </c>
      <c r="G315" s="228" t="s">
        <v>231</v>
      </c>
      <c r="H315" s="229">
        <v>4</v>
      </c>
      <c r="I315" s="230"/>
      <c r="J315" s="231">
        <f>ROUND(I315*H315,2)</f>
        <v>0</v>
      </c>
      <c r="K315" s="227" t="s">
        <v>153</v>
      </c>
      <c r="L315" s="232"/>
      <c r="M315" s="233" t="s">
        <v>19</v>
      </c>
      <c r="N315" s="234" t="s">
        <v>43</v>
      </c>
      <c r="O315" s="65"/>
      <c r="P315" s="183">
        <f>O315*H315</f>
        <v>0</v>
      </c>
      <c r="Q315" s="183">
        <v>1.6E-2</v>
      </c>
      <c r="R315" s="183">
        <f>Q315*H315</f>
        <v>6.4000000000000001E-2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354</v>
      </c>
      <c r="AT315" s="185" t="s">
        <v>261</v>
      </c>
      <c r="AU315" s="185" t="s">
        <v>155</v>
      </c>
      <c r="AY315" s="18" t="s">
        <v>146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155</v>
      </c>
      <c r="BK315" s="186">
        <f>ROUND(I315*H315,2)</f>
        <v>0</v>
      </c>
      <c r="BL315" s="18" t="s">
        <v>254</v>
      </c>
      <c r="BM315" s="185" t="s">
        <v>465</v>
      </c>
    </row>
    <row r="316" spans="1:65" s="2" customFormat="1" ht="24.2" customHeight="1">
      <c r="A316" s="35"/>
      <c r="B316" s="36"/>
      <c r="C316" s="174" t="s">
        <v>466</v>
      </c>
      <c r="D316" s="174" t="s">
        <v>149</v>
      </c>
      <c r="E316" s="175" t="s">
        <v>467</v>
      </c>
      <c r="F316" s="176" t="s">
        <v>468</v>
      </c>
      <c r="G316" s="177" t="s">
        <v>231</v>
      </c>
      <c r="H316" s="178">
        <v>4</v>
      </c>
      <c r="I316" s="179"/>
      <c r="J316" s="180">
        <f>ROUND(I316*H316,2)</f>
        <v>0</v>
      </c>
      <c r="K316" s="176" t="s">
        <v>153</v>
      </c>
      <c r="L316" s="40"/>
      <c r="M316" s="181" t="s">
        <v>19</v>
      </c>
      <c r="N316" s="182" t="s">
        <v>43</v>
      </c>
      <c r="O316" s="65"/>
      <c r="P316" s="183">
        <f>O316*H316</f>
        <v>0</v>
      </c>
      <c r="Q316" s="183">
        <v>0</v>
      </c>
      <c r="R316" s="183">
        <f>Q316*H316</f>
        <v>0</v>
      </c>
      <c r="S316" s="183">
        <v>2.4E-2</v>
      </c>
      <c r="T316" s="184">
        <f>S316*H316</f>
        <v>9.6000000000000002E-2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254</v>
      </c>
      <c r="AT316" s="185" t="s">
        <v>149</v>
      </c>
      <c r="AU316" s="185" t="s">
        <v>155</v>
      </c>
      <c r="AY316" s="18" t="s">
        <v>146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155</v>
      </c>
      <c r="BK316" s="186">
        <f>ROUND(I316*H316,2)</f>
        <v>0</v>
      </c>
      <c r="BL316" s="18" t="s">
        <v>254</v>
      </c>
      <c r="BM316" s="185" t="s">
        <v>469</v>
      </c>
    </row>
    <row r="317" spans="1:65" s="2" customFormat="1" ht="11.25">
      <c r="A317" s="35"/>
      <c r="B317" s="36"/>
      <c r="C317" s="37"/>
      <c r="D317" s="187" t="s">
        <v>157</v>
      </c>
      <c r="E317" s="37"/>
      <c r="F317" s="188" t="s">
        <v>470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157</v>
      </c>
      <c r="AU317" s="18" t="s">
        <v>155</v>
      </c>
    </row>
    <row r="318" spans="1:65" s="13" customFormat="1" ht="11.25">
      <c r="B318" s="192"/>
      <c r="C318" s="193"/>
      <c r="D318" s="194" t="s">
        <v>159</v>
      </c>
      <c r="E318" s="195" t="s">
        <v>19</v>
      </c>
      <c r="F318" s="196" t="s">
        <v>461</v>
      </c>
      <c r="G318" s="193"/>
      <c r="H318" s="195" t="s">
        <v>19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159</v>
      </c>
      <c r="AU318" s="202" t="s">
        <v>155</v>
      </c>
      <c r="AV318" s="13" t="s">
        <v>79</v>
      </c>
      <c r="AW318" s="13" t="s">
        <v>33</v>
      </c>
      <c r="AX318" s="13" t="s">
        <v>71</v>
      </c>
      <c r="AY318" s="202" t="s">
        <v>146</v>
      </c>
    </row>
    <row r="319" spans="1:65" s="14" customFormat="1" ht="11.25">
      <c r="B319" s="203"/>
      <c r="C319" s="204"/>
      <c r="D319" s="194" t="s">
        <v>159</v>
      </c>
      <c r="E319" s="205" t="s">
        <v>19</v>
      </c>
      <c r="F319" s="206" t="s">
        <v>154</v>
      </c>
      <c r="G319" s="204"/>
      <c r="H319" s="207">
        <v>4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159</v>
      </c>
      <c r="AU319" s="213" t="s">
        <v>155</v>
      </c>
      <c r="AV319" s="14" t="s">
        <v>155</v>
      </c>
      <c r="AW319" s="14" t="s">
        <v>33</v>
      </c>
      <c r="AX319" s="14" t="s">
        <v>79</v>
      </c>
      <c r="AY319" s="213" t="s">
        <v>146</v>
      </c>
    </row>
    <row r="320" spans="1:65" s="2" customFormat="1" ht="37.9" customHeight="1">
      <c r="A320" s="35"/>
      <c r="B320" s="36"/>
      <c r="C320" s="174" t="s">
        <v>471</v>
      </c>
      <c r="D320" s="174" t="s">
        <v>149</v>
      </c>
      <c r="E320" s="175" t="s">
        <v>472</v>
      </c>
      <c r="F320" s="176" t="s">
        <v>473</v>
      </c>
      <c r="G320" s="177" t="s">
        <v>410</v>
      </c>
      <c r="H320" s="178">
        <v>3</v>
      </c>
      <c r="I320" s="179"/>
      <c r="J320" s="180">
        <f>ROUND(I320*H320,2)</f>
        <v>0</v>
      </c>
      <c r="K320" s="176" t="s">
        <v>411</v>
      </c>
      <c r="L320" s="40"/>
      <c r="M320" s="181" t="s">
        <v>19</v>
      </c>
      <c r="N320" s="182" t="s">
        <v>43</v>
      </c>
      <c r="O320" s="65"/>
      <c r="P320" s="183">
        <f>O320*H320</f>
        <v>0</v>
      </c>
      <c r="Q320" s="183">
        <v>0.25</v>
      </c>
      <c r="R320" s="183">
        <f>Q320*H320</f>
        <v>0.75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254</v>
      </c>
      <c r="AT320" s="185" t="s">
        <v>149</v>
      </c>
      <c r="AU320" s="185" t="s">
        <v>155</v>
      </c>
      <c r="AY320" s="18" t="s">
        <v>146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155</v>
      </c>
      <c r="BK320" s="186">
        <f>ROUND(I320*H320,2)</f>
        <v>0</v>
      </c>
      <c r="BL320" s="18" t="s">
        <v>254</v>
      </c>
      <c r="BM320" s="185" t="s">
        <v>474</v>
      </c>
    </row>
    <row r="321" spans="1:65" s="13" customFormat="1" ht="11.25">
      <c r="B321" s="192"/>
      <c r="C321" s="193"/>
      <c r="D321" s="194" t="s">
        <v>159</v>
      </c>
      <c r="E321" s="195" t="s">
        <v>19</v>
      </c>
      <c r="F321" s="196" t="s">
        <v>475</v>
      </c>
      <c r="G321" s="193"/>
      <c r="H321" s="195" t="s">
        <v>19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159</v>
      </c>
      <c r="AU321" s="202" t="s">
        <v>155</v>
      </c>
      <c r="AV321" s="13" t="s">
        <v>79</v>
      </c>
      <c r="AW321" s="13" t="s">
        <v>33</v>
      </c>
      <c r="AX321" s="13" t="s">
        <v>71</v>
      </c>
      <c r="AY321" s="202" t="s">
        <v>146</v>
      </c>
    </row>
    <row r="322" spans="1:65" s="14" customFormat="1" ht="11.25">
      <c r="B322" s="203"/>
      <c r="C322" s="204"/>
      <c r="D322" s="194" t="s">
        <v>159</v>
      </c>
      <c r="E322" s="205" t="s">
        <v>19</v>
      </c>
      <c r="F322" s="206" t="s">
        <v>147</v>
      </c>
      <c r="G322" s="204"/>
      <c r="H322" s="207">
        <v>3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159</v>
      </c>
      <c r="AU322" s="213" t="s">
        <v>155</v>
      </c>
      <c r="AV322" s="14" t="s">
        <v>155</v>
      </c>
      <c r="AW322" s="14" t="s">
        <v>33</v>
      </c>
      <c r="AX322" s="14" t="s">
        <v>79</v>
      </c>
      <c r="AY322" s="213" t="s">
        <v>146</v>
      </c>
    </row>
    <row r="323" spans="1:65" s="2" customFormat="1" ht="24.2" customHeight="1">
      <c r="A323" s="35"/>
      <c r="B323" s="36"/>
      <c r="C323" s="174" t="s">
        <v>476</v>
      </c>
      <c r="D323" s="174" t="s">
        <v>149</v>
      </c>
      <c r="E323" s="175" t="s">
        <v>477</v>
      </c>
      <c r="F323" s="176" t="s">
        <v>478</v>
      </c>
      <c r="G323" s="177" t="s">
        <v>410</v>
      </c>
      <c r="H323" s="178">
        <v>4</v>
      </c>
      <c r="I323" s="179"/>
      <c r="J323" s="180">
        <f>ROUND(I323*H323,2)</f>
        <v>0</v>
      </c>
      <c r="K323" s="176" t="s">
        <v>411</v>
      </c>
      <c r="L323" s="40"/>
      <c r="M323" s="181" t="s">
        <v>19</v>
      </c>
      <c r="N323" s="182" t="s">
        <v>43</v>
      </c>
      <c r="O323" s="65"/>
      <c r="P323" s="183">
        <f>O323*H323</f>
        <v>0</v>
      </c>
      <c r="Q323" s="183">
        <v>0.05</v>
      </c>
      <c r="R323" s="183">
        <f>Q323*H323</f>
        <v>0.2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254</v>
      </c>
      <c r="AT323" s="185" t="s">
        <v>149</v>
      </c>
      <c r="AU323" s="185" t="s">
        <v>155</v>
      </c>
      <c r="AY323" s="18" t="s">
        <v>146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155</v>
      </c>
      <c r="BK323" s="186">
        <f>ROUND(I323*H323,2)</f>
        <v>0</v>
      </c>
      <c r="BL323" s="18" t="s">
        <v>254</v>
      </c>
      <c r="BM323" s="185" t="s">
        <v>479</v>
      </c>
    </row>
    <row r="324" spans="1:65" s="13" customFormat="1" ht="11.25">
      <c r="B324" s="192"/>
      <c r="C324" s="193"/>
      <c r="D324" s="194" t="s">
        <v>159</v>
      </c>
      <c r="E324" s="195" t="s">
        <v>19</v>
      </c>
      <c r="F324" s="196" t="s">
        <v>480</v>
      </c>
      <c r="G324" s="193"/>
      <c r="H324" s="195" t="s">
        <v>19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159</v>
      </c>
      <c r="AU324" s="202" t="s">
        <v>155</v>
      </c>
      <c r="AV324" s="13" t="s">
        <v>79</v>
      </c>
      <c r="AW324" s="13" t="s">
        <v>33</v>
      </c>
      <c r="AX324" s="13" t="s">
        <v>71</v>
      </c>
      <c r="AY324" s="202" t="s">
        <v>146</v>
      </c>
    </row>
    <row r="325" spans="1:65" s="14" customFormat="1" ht="11.25">
      <c r="B325" s="203"/>
      <c r="C325" s="204"/>
      <c r="D325" s="194" t="s">
        <v>159</v>
      </c>
      <c r="E325" s="205" t="s">
        <v>19</v>
      </c>
      <c r="F325" s="206" t="s">
        <v>154</v>
      </c>
      <c r="G325" s="204"/>
      <c r="H325" s="207">
        <v>4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159</v>
      </c>
      <c r="AU325" s="213" t="s">
        <v>155</v>
      </c>
      <c r="AV325" s="14" t="s">
        <v>155</v>
      </c>
      <c r="AW325" s="14" t="s">
        <v>33</v>
      </c>
      <c r="AX325" s="14" t="s">
        <v>79</v>
      </c>
      <c r="AY325" s="213" t="s">
        <v>146</v>
      </c>
    </row>
    <row r="326" spans="1:65" s="2" customFormat="1" ht="24.2" customHeight="1">
      <c r="A326" s="35"/>
      <c r="B326" s="36"/>
      <c r="C326" s="174" t="s">
        <v>481</v>
      </c>
      <c r="D326" s="174" t="s">
        <v>149</v>
      </c>
      <c r="E326" s="175" t="s">
        <v>482</v>
      </c>
      <c r="F326" s="176" t="s">
        <v>483</v>
      </c>
      <c r="G326" s="177" t="s">
        <v>410</v>
      </c>
      <c r="H326" s="178">
        <v>4</v>
      </c>
      <c r="I326" s="179"/>
      <c r="J326" s="180">
        <f>ROUND(I326*H326,2)</f>
        <v>0</v>
      </c>
      <c r="K326" s="176" t="s">
        <v>411</v>
      </c>
      <c r="L326" s="40"/>
      <c r="M326" s="181" t="s">
        <v>19</v>
      </c>
      <c r="N326" s="182" t="s">
        <v>43</v>
      </c>
      <c r="O326" s="65"/>
      <c r="P326" s="183">
        <f>O326*H326</f>
        <v>0</v>
      </c>
      <c r="Q326" s="183">
        <v>0.02</v>
      </c>
      <c r="R326" s="183">
        <f>Q326*H326</f>
        <v>0.08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254</v>
      </c>
      <c r="AT326" s="185" t="s">
        <v>149</v>
      </c>
      <c r="AU326" s="185" t="s">
        <v>155</v>
      </c>
      <c r="AY326" s="18" t="s">
        <v>146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155</v>
      </c>
      <c r="BK326" s="186">
        <f>ROUND(I326*H326,2)</f>
        <v>0</v>
      </c>
      <c r="BL326" s="18" t="s">
        <v>254</v>
      </c>
      <c r="BM326" s="185" t="s">
        <v>484</v>
      </c>
    </row>
    <row r="327" spans="1:65" s="13" customFormat="1" ht="11.25">
      <c r="B327" s="192"/>
      <c r="C327" s="193"/>
      <c r="D327" s="194" t="s">
        <v>159</v>
      </c>
      <c r="E327" s="195" t="s">
        <v>19</v>
      </c>
      <c r="F327" s="196" t="s">
        <v>485</v>
      </c>
      <c r="G327" s="193"/>
      <c r="H327" s="195" t="s">
        <v>19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159</v>
      </c>
      <c r="AU327" s="202" t="s">
        <v>155</v>
      </c>
      <c r="AV327" s="13" t="s">
        <v>79</v>
      </c>
      <c r="AW327" s="13" t="s">
        <v>33</v>
      </c>
      <c r="AX327" s="13" t="s">
        <v>71</v>
      </c>
      <c r="AY327" s="202" t="s">
        <v>146</v>
      </c>
    </row>
    <row r="328" spans="1:65" s="14" customFormat="1" ht="11.25">
      <c r="B328" s="203"/>
      <c r="C328" s="204"/>
      <c r="D328" s="194" t="s">
        <v>159</v>
      </c>
      <c r="E328" s="205" t="s">
        <v>19</v>
      </c>
      <c r="F328" s="206" t="s">
        <v>154</v>
      </c>
      <c r="G328" s="204"/>
      <c r="H328" s="207">
        <v>4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159</v>
      </c>
      <c r="AU328" s="213" t="s">
        <v>155</v>
      </c>
      <c r="AV328" s="14" t="s">
        <v>155</v>
      </c>
      <c r="AW328" s="14" t="s">
        <v>33</v>
      </c>
      <c r="AX328" s="14" t="s">
        <v>79</v>
      </c>
      <c r="AY328" s="213" t="s">
        <v>146</v>
      </c>
    </row>
    <row r="329" spans="1:65" s="2" customFormat="1" ht="24.2" customHeight="1">
      <c r="A329" s="35"/>
      <c r="B329" s="36"/>
      <c r="C329" s="174" t="s">
        <v>486</v>
      </c>
      <c r="D329" s="174" t="s">
        <v>149</v>
      </c>
      <c r="E329" s="175" t="s">
        <v>487</v>
      </c>
      <c r="F329" s="176" t="s">
        <v>488</v>
      </c>
      <c r="G329" s="177" t="s">
        <v>333</v>
      </c>
      <c r="H329" s="178">
        <v>1.0940000000000001</v>
      </c>
      <c r="I329" s="179"/>
      <c r="J329" s="180">
        <f>ROUND(I329*H329,2)</f>
        <v>0</v>
      </c>
      <c r="K329" s="176" t="s">
        <v>153</v>
      </c>
      <c r="L329" s="40"/>
      <c r="M329" s="181" t="s">
        <v>19</v>
      </c>
      <c r="N329" s="182" t="s">
        <v>43</v>
      </c>
      <c r="O329" s="65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5" t="s">
        <v>254</v>
      </c>
      <c r="AT329" s="185" t="s">
        <v>149</v>
      </c>
      <c r="AU329" s="185" t="s">
        <v>155</v>
      </c>
      <c r="AY329" s="18" t="s">
        <v>146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8" t="s">
        <v>155</v>
      </c>
      <c r="BK329" s="186">
        <f>ROUND(I329*H329,2)</f>
        <v>0</v>
      </c>
      <c r="BL329" s="18" t="s">
        <v>254</v>
      </c>
      <c r="BM329" s="185" t="s">
        <v>489</v>
      </c>
    </row>
    <row r="330" spans="1:65" s="2" customFormat="1" ht="11.25">
      <c r="A330" s="35"/>
      <c r="B330" s="36"/>
      <c r="C330" s="37"/>
      <c r="D330" s="187" t="s">
        <v>157</v>
      </c>
      <c r="E330" s="37"/>
      <c r="F330" s="188" t="s">
        <v>490</v>
      </c>
      <c r="G330" s="37"/>
      <c r="H330" s="37"/>
      <c r="I330" s="189"/>
      <c r="J330" s="37"/>
      <c r="K330" s="37"/>
      <c r="L330" s="40"/>
      <c r="M330" s="190"/>
      <c r="N330" s="191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157</v>
      </c>
      <c r="AU330" s="18" t="s">
        <v>155</v>
      </c>
    </row>
    <row r="331" spans="1:65" s="2" customFormat="1" ht="24.2" customHeight="1">
      <c r="A331" s="35"/>
      <c r="B331" s="36"/>
      <c r="C331" s="174" t="s">
        <v>491</v>
      </c>
      <c r="D331" s="174" t="s">
        <v>149</v>
      </c>
      <c r="E331" s="175" t="s">
        <v>492</v>
      </c>
      <c r="F331" s="176" t="s">
        <v>493</v>
      </c>
      <c r="G331" s="177" t="s">
        <v>333</v>
      </c>
      <c r="H331" s="178">
        <v>1.0940000000000001</v>
      </c>
      <c r="I331" s="179"/>
      <c r="J331" s="180">
        <f>ROUND(I331*H331,2)</f>
        <v>0</v>
      </c>
      <c r="K331" s="176" t="s">
        <v>153</v>
      </c>
      <c r="L331" s="40"/>
      <c r="M331" s="181" t="s">
        <v>19</v>
      </c>
      <c r="N331" s="182" t="s">
        <v>43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254</v>
      </c>
      <c r="AT331" s="185" t="s">
        <v>149</v>
      </c>
      <c r="AU331" s="185" t="s">
        <v>155</v>
      </c>
      <c r="AY331" s="18" t="s">
        <v>146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155</v>
      </c>
      <c r="BK331" s="186">
        <f>ROUND(I331*H331,2)</f>
        <v>0</v>
      </c>
      <c r="BL331" s="18" t="s">
        <v>254</v>
      </c>
      <c r="BM331" s="185" t="s">
        <v>494</v>
      </c>
    </row>
    <row r="332" spans="1:65" s="2" customFormat="1" ht="11.25">
      <c r="A332" s="35"/>
      <c r="B332" s="36"/>
      <c r="C332" s="37"/>
      <c r="D332" s="187" t="s">
        <v>157</v>
      </c>
      <c r="E332" s="37"/>
      <c r="F332" s="188" t="s">
        <v>495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157</v>
      </c>
      <c r="AU332" s="18" t="s">
        <v>155</v>
      </c>
    </row>
    <row r="333" spans="1:65" s="2" customFormat="1" ht="24.2" customHeight="1">
      <c r="A333" s="35"/>
      <c r="B333" s="36"/>
      <c r="C333" s="174" t="s">
        <v>496</v>
      </c>
      <c r="D333" s="174" t="s">
        <v>149</v>
      </c>
      <c r="E333" s="175" t="s">
        <v>497</v>
      </c>
      <c r="F333" s="176" t="s">
        <v>498</v>
      </c>
      <c r="G333" s="177" t="s">
        <v>333</v>
      </c>
      <c r="H333" s="178">
        <v>1.0940000000000001</v>
      </c>
      <c r="I333" s="179"/>
      <c r="J333" s="180">
        <f>ROUND(I333*H333,2)</f>
        <v>0</v>
      </c>
      <c r="K333" s="176" t="s">
        <v>153</v>
      </c>
      <c r="L333" s="40"/>
      <c r="M333" s="181" t="s">
        <v>19</v>
      </c>
      <c r="N333" s="182" t="s">
        <v>43</v>
      </c>
      <c r="O333" s="65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254</v>
      </c>
      <c r="AT333" s="185" t="s">
        <v>149</v>
      </c>
      <c r="AU333" s="185" t="s">
        <v>155</v>
      </c>
      <c r="AY333" s="18" t="s">
        <v>146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155</v>
      </c>
      <c r="BK333" s="186">
        <f>ROUND(I333*H333,2)</f>
        <v>0</v>
      </c>
      <c r="BL333" s="18" t="s">
        <v>254</v>
      </c>
      <c r="BM333" s="185" t="s">
        <v>499</v>
      </c>
    </row>
    <row r="334" spans="1:65" s="2" customFormat="1" ht="11.25">
      <c r="A334" s="35"/>
      <c r="B334" s="36"/>
      <c r="C334" s="37"/>
      <c r="D334" s="187" t="s">
        <v>157</v>
      </c>
      <c r="E334" s="37"/>
      <c r="F334" s="188" t="s">
        <v>500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157</v>
      </c>
      <c r="AU334" s="18" t="s">
        <v>155</v>
      </c>
    </row>
    <row r="335" spans="1:65" s="2" customFormat="1" ht="33" customHeight="1">
      <c r="A335" s="35"/>
      <c r="B335" s="36"/>
      <c r="C335" s="174" t="s">
        <v>501</v>
      </c>
      <c r="D335" s="174" t="s">
        <v>149</v>
      </c>
      <c r="E335" s="175" t="s">
        <v>502</v>
      </c>
      <c r="F335" s="176" t="s">
        <v>503</v>
      </c>
      <c r="G335" s="177" t="s">
        <v>333</v>
      </c>
      <c r="H335" s="178">
        <v>21.88</v>
      </c>
      <c r="I335" s="179"/>
      <c r="J335" s="180">
        <f>ROUND(I335*H335,2)</f>
        <v>0</v>
      </c>
      <c r="K335" s="176" t="s">
        <v>153</v>
      </c>
      <c r="L335" s="40"/>
      <c r="M335" s="181" t="s">
        <v>19</v>
      </c>
      <c r="N335" s="182" t="s">
        <v>43</v>
      </c>
      <c r="O335" s="65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254</v>
      </c>
      <c r="AT335" s="185" t="s">
        <v>149</v>
      </c>
      <c r="AU335" s="185" t="s">
        <v>155</v>
      </c>
      <c r="AY335" s="18" t="s">
        <v>146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155</v>
      </c>
      <c r="BK335" s="186">
        <f>ROUND(I335*H335,2)</f>
        <v>0</v>
      </c>
      <c r="BL335" s="18" t="s">
        <v>254</v>
      </c>
      <c r="BM335" s="185" t="s">
        <v>504</v>
      </c>
    </row>
    <row r="336" spans="1:65" s="2" customFormat="1" ht="11.25">
      <c r="A336" s="35"/>
      <c r="B336" s="36"/>
      <c r="C336" s="37"/>
      <c r="D336" s="187" t="s">
        <v>157</v>
      </c>
      <c r="E336" s="37"/>
      <c r="F336" s="188" t="s">
        <v>505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157</v>
      </c>
      <c r="AU336" s="18" t="s">
        <v>155</v>
      </c>
    </row>
    <row r="337" spans="1:65" s="14" customFormat="1" ht="11.25">
      <c r="B337" s="203"/>
      <c r="C337" s="204"/>
      <c r="D337" s="194" t="s">
        <v>159</v>
      </c>
      <c r="E337" s="204"/>
      <c r="F337" s="206" t="s">
        <v>1065</v>
      </c>
      <c r="G337" s="204"/>
      <c r="H337" s="207">
        <v>21.88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159</v>
      </c>
      <c r="AU337" s="213" t="s">
        <v>155</v>
      </c>
      <c r="AV337" s="14" t="s">
        <v>155</v>
      </c>
      <c r="AW337" s="14" t="s">
        <v>4</v>
      </c>
      <c r="AX337" s="14" t="s">
        <v>79</v>
      </c>
      <c r="AY337" s="213" t="s">
        <v>146</v>
      </c>
    </row>
    <row r="338" spans="1:65" s="12" customFormat="1" ht="22.9" customHeight="1">
      <c r="B338" s="158"/>
      <c r="C338" s="159"/>
      <c r="D338" s="160" t="s">
        <v>70</v>
      </c>
      <c r="E338" s="172" t="s">
        <v>507</v>
      </c>
      <c r="F338" s="172" t="s">
        <v>508</v>
      </c>
      <c r="G338" s="159"/>
      <c r="H338" s="159"/>
      <c r="I338" s="162"/>
      <c r="J338" s="173">
        <f>BK338</f>
        <v>0</v>
      </c>
      <c r="K338" s="159"/>
      <c r="L338" s="164"/>
      <c r="M338" s="165"/>
      <c r="N338" s="166"/>
      <c r="O338" s="166"/>
      <c r="P338" s="167">
        <f>SUM(P339:P352)</f>
        <v>0</v>
      </c>
      <c r="Q338" s="166"/>
      <c r="R338" s="167">
        <f>SUM(R339:R352)</f>
        <v>1.2360000000000001E-2</v>
      </c>
      <c r="S338" s="166"/>
      <c r="T338" s="168">
        <f>SUM(T339:T352)</f>
        <v>0</v>
      </c>
      <c r="AR338" s="169" t="s">
        <v>155</v>
      </c>
      <c r="AT338" s="170" t="s">
        <v>70</v>
      </c>
      <c r="AU338" s="170" t="s">
        <v>79</v>
      </c>
      <c r="AY338" s="169" t="s">
        <v>146</v>
      </c>
      <c r="BK338" s="171">
        <f>SUM(BK339:BK352)</f>
        <v>0</v>
      </c>
    </row>
    <row r="339" spans="1:65" s="2" customFormat="1" ht="21.75" customHeight="1">
      <c r="A339" s="35"/>
      <c r="B339" s="36"/>
      <c r="C339" s="174" t="s">
        <v>509</v>
      </c>
      <c r="D339" s="174" t="s">
        <v>149</v>
      </c>
      <c r="E339" s="175" t="s">
        <v>510</v>
      </c>
      <c r="F339" s="176" t="s">
        <v>511</v>
      </c>
      <c r="G339" s="177" t="s">
        <v>231</v>
      </c>
      <c r="H339" s="178">
        <v>6</v>
      </c>
      <c r="I339" s="179"/>
      <c r="J339" s="180">
        <f>ROUND(I339*H339,2)</f>
        <v>0</v>
      </c>
      <c r="K339" s="176" t="s">
        <v>153</v>
      </c>
      <c r="L339" s="40"/>
      <c r="M339" s="181" t="s">
        <v>19</v>
      </c>
      <c r="N339" s="182" t="s">
        <v>43</v>
      </c>
      <c r="O339" s="6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254</v>
      </c>
      <c r="AT339" s="185" t="s">
        <v>149</v>
      </c>
      <c r="AU339" s="185" t="s">
        <v>155</v>
      </c>
      <c r="AY339" s="18" t="s">
        <v>146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155</v>
      </c>
      <c r="BK339" s="186">
        <f>ROUND(I339*H339,2)</f>
        <v>0</v>
      </c>
      <c r="BL339" s="18" t="s">
        <v>254</v>
      </c>
      <c r="BM339" s="185" t="s">
        <v>512</v>
      </c>
    </row>
    <row r="340" spans="1:65" s="2" customFormat="1" ht="11.25">
      <c r="A340" s="35"/>
      <c r="B340" s="36"/>
      <c r="C340" s="37"/>
      <c r="D340" s="187" t="s">
        <v>157</v>
      </c>
      <c r="E340" s="37"/>
      <c r="F340" s="188" t="s">
        <v>513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157</v>
      </c>
      <c r="AU340" s="18" t="s">
        <v>155</v>
      </c>
    </row>
    <row r="341" spans="1:65" s="13" customFormat="1" ht="11.25">
      <c r="B341" s="192"/>
      <c r="C341" s="193"/>
      <c r="D341" s="194" t="s">
        <v>159</v>
      </c>
      <c r="E341" s="195" t="s">
        <v>19</v>
      </c>
      <c r="F341" s="196" t="s">
        <v>514</v>
      </c>
      <c r="G341" s="193"/>
      <c r="H341" s="195" t="s">
        <v>19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159</v>
      </c>
      <c r="AU341" s="202" t="s">
        <v>155</v>
      </c>
      <c r="AV341" s="13" t="s">
        <v>79</v>
      </c>
      <c r="AW341" s="13" t="s">
        <v>33</v>
      </c>
      <c r="AX341" s="13" t="s">
        <v>71</v>
      </c>
      <c r="AY341" s="202" t="s">
        <v>146</v>
      </c>
    </row>
    <row r="342" spans="1:65" s="14" customFormat="1" ht="11.25">
      <c r="B342" s="203"/>
      <c r="C342" s="204"/>
      <c r="D342" s="194" t="s">
        <v>159</v>
      </c>
      <c r="E342" s="205" t="s">
        <v>19</v>
      </c>
      <c r="F342" s="206" t="s">
        <v>173</v>
      </c>
      <c r="G342" s="204"/>
      <c r="H342" s="207">
        <v>6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159</v>
      </c>
      <c r="AU342" s="213" t="s">
        <v>155</v>
      </c>
      <c r="AV342" s="14" t="s">
        <v>155</v>
      </c>
      <c r="AW342" s="14" t="s">
        <v>33</v>
      </c>
      <c r="AX342" s="14" t="s">
        <v>79</v>
      </c>
      <c r="AY342" s="213" t="s">
        <v>146</v>
      </c>
    </row>
    <row r="343" spans="1:65" s="2" customFormat="1" ht="16.5" customHeight="1">
      <c r="A343" s="35"/>
      <c r="B343" s="36"/>
      <c r="C343" s="225" t="s">
        <v>515</v>
      </c>
      <c r="D343" s="225" t="s">
        <v>261</v>
      </c>
      <c r="E343" s="226" t="s">
        <v>516</v>
      </c>
      <c r="F343" s="227" t="s">
        <v>517</v>
      </c>
      <c r="G343" s="228" t="s">
        <v>231</v>
      </c>
      <c r="H343" s="229">
        <v>6</v>
      </c>
      <c r="I343" s="230"/>
      <c r="J343" s="231">
        <f>ROUND(I343*H343,2)</f>
        <v>0</v>
      </c>
      <c r="K343" s="227" t="s">
        <v>153</v>
      </c>
      <c r="L343" s="232"/>
      <c r="M343" s="233" t="s">
        <v>19</v>
      </c>
      <c r="N343" s="234" t="s">
        <v>43</v>
      </c>
      <c r="O343" s="65"/>
      <c r="P343" s="183">
        <f>O343*H343</f>
        <v>0</v>
      </c>
      <c r="Q343" s="183">
        <v>2.0600000000000002E-3</v>
      </c>
      <c r="R343" s="183">
        <f>Q343*H343</f>
        <v>1.2360000000000001E-2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354</v>
      </c>
      <c r="AT343" s="185" t="s">
        <v>261</v>
      </c>
      <c r="AU343" s="185" t="s">
        <v>155</v>
      </c>
      <c r="AY343" s="18" t="s">
        <v>146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155</v>
      </c>
      <c r="BK343" s="186">
        <f>ROUND(I343*H343,2)</f>
        <v>0</v>
      </c>
      <c r="BL343" s="18" t="s">
        <v>254</v>
      </c>
      <c r="BM343" s="185" t="s">
        <v>518</v>
      </c>
    </row>
    <row r="344" spans="1:65" s="2" customFormat="1" ht="24.2" customHeight="1">
      <c r="A344" s="35"/>
      <c r="B344" s="36"/>
      <c r="C344" s="174" t="s">
        <v>519</v>
      </c>
      <c r="D344" s="174" t="s">
        <v>149</v>
      </c>
      <c r="E344" s="175" t="s">
        <v>520</v>
      </c>
      <c r="F344" s="176" t="s">
        <v>521</v>
      </c>
      <c r="G344" s="177" t="s">
        <v>333</v>
      </c>
      <c r="H344" s="178">
        <v>1.2E-2</v>
      </c>
      <c r="I344" s="179"/>
      <c r="J344" s="180">
        <f>ROUND(I344*H344,2)</f>
        <v>0</v>
      </c>
      <c r="K344" s="176" t="s">
        <v>153</v>
      </c>
      <c r="L344" s="40"/>
      <c r="M344" s="181" t="s">
        <v>19</v>
      </c>
      <c r="N344" s="182" t="s">
        <v>43</v>
      </c>
      <c r="O344" s="65"/>
      <c r="P344" s="183">
        <f>O344*H344</f>
        <v>0</v>
      </c>
      <c r="Q344" s="183">
        <v>0</v>
      </c>
      <c r="R344" s="183">
        <f>Q344*H344</f>
        <v>0</v>
      </c>
      <c r="S344" s="183">
        <v>0</v>
      </c>
      <c r="T344" s="18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5" t="s">
        <v>254</v>
      </c>
      <c r="AT344" s="185" t="s">
        <v>149</v>
      </c>
      <c r="AU344" s="185" t="s">
        <v>155</v>
      </c>
      <c r="AY344" s="18" t="s">
        <v>146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8" t="s">
        <v>155</v>
      </c>
      <c r="BK344" s="186">
        <f>ROUND(I344*H344,2)</f>
        <v>0</v>
      </c>
      <c r="BL344" s="18" t="s">
        <v>254</v>
      </c>
      <c r="BM344" s="185" t="s">
        <v>522</v>
      </c>
    </row>
    <row r="345" spans="1:65" s="2" customFormat="1" ht="11.25">
      <c r="A345" s="35"/>
      <c r="B345" s="36"/>
      <c r="C345" s="37"/>
      <c r="D345" s="187" t="s">
        <v>157</v>
      </c>
      <c r="E345" s="37"/>
      <c r="F345" s="188" t="s">
        <v>523</v>
      </c>
      <c r="G345" s="37"/>
      <c r="H345" s="37"/>
      <c r="I345" s="189"/>
      <c r="J345" s="37"/>
      <c r="K345" s="37"/>
      <c r="L345" s="40"/>
      <c r="M345" s="190"/>
      <c r="N345" s="191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157</v>
      </c>
      <c r="AU345" s="18" t="s">
        <v>155</v>
      </c>
    </row>
    <row r="346" spans="1:65" s="2" customFormat="1" ht="24.2" customHeight="1">
      <c r="A346" s="35"/>
      <c r="B346" s="36"/>
      <c r="C346" s="174" t="s">
        <v>524</v>
      </c>
      <c r="D346" s="174" t="s">
        <v>149</v>
      </c>
      <c r="E346" s="175" t="s">
        <v>525</v>
      </c>
      <c r="F346" s="176" t="s">
        <v>526</v>
      </c>
      <c r="G346" s="177" t="s">
        <v>333</v>
      </c>
      <c r="H346" s="178">
        <v>1.2E-2</v>
      </c>
      <c r="I346" s="179"/>
      <c r="J346" s="180">
        <f>ROUND(I346*H346,2)</f>
        <v>0</v>
      </c>
      <c r="K346" s="176" t="s">
        <v>153</v>
      </c>
      <c r="L346" s="40"/>
      <c r="M346" s="181" t="s">
        <v>19</v>
      </c>
      <c r="N346" s="182" t="s">
        <v>43</v>
      </c>
      <c r="O346" s="65"/>
      <c r="P346" s="183">
        <f>O346*H346</f>
        <v>0</v>
      </c>
      <c r="Q346" s="183">
        <v>0</v>
      </c>
      <c r="R346" s="183">
        <f>Q346*H346</f>
        <v>0</v>
      </c>
      <c r="S346" s="183">
        <v>0</v>
      </c>
      <c r="T346" s="18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5" t="s">
        <v>254</v>
      </c>
      <c r="AT346" s="185" t="s">
        <v>149</v>
      </c>
      <c r="AU346" s="185" t="s">
        <v>155</v>
      </c>
      <c r="AY346" s="18" t="s">
        <v>146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8" t="s">
        <v>155</v>
      </c>
      <c r="BK346" s="186">
        <f>ROUND(I346*H346,2)</f>
        <v>0</v>
      </c>
      <c r="BL346" s="18" t="s">
        <v>254</v>
      </c>
      <c r="BM346" s="185" t="s">
        <v>527</v>
      </c>
    </row>
    <row r="347" spans="1:65" s="2" customFormat="1" ht="11.25">
      <c r="A347" s="35"/>
      <c r="B347" s="36"/>
      <c r="C347" s="37"/>
      <c r="D347" s="187" t="s">
        <v>157</v>
      </c>
      <c r="E347" s="37"/>
      <c r="F347" s="188" t="s">
        <v>528</v>
      </c>
      <c r="G347" s="37"/>
      <c r="H347" s="37"/>
      <c r="I347" s="189"/>
      <c r="J347" s="37"/>
      <c r="K347" s="37"/>
      <c r="L347" s="40"/>
      <c r="M347" s="190"/>
      <c r="N347" s="191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157</v>
      </c>
      <c r="AU347" s="18" t="s">
        <v>155</v>
      </c>
    </row>
    <row r="348" spans="1:65" s="2" customFormat="1" ht="24.2" customHeight="1">
      <c r="A348" s="35"/>
      <c r="B348" s="36"/>
      <c r="C348" s="174" t="s">
        <v>529</v>
      </c>
      <c r="D348" s="174" t="s">
        <v>149</v>
      </c>
      <c r="E348" s="175" t="s">
        <v>530</v>
      </c>
      <c r="F348" s="176" t="s">
        <v>531</v>
      </c>
      <c r="G348" s="177" t="s">
        <v>333</v>
      </c>
      <c r="H348" s="178">
        <v>1.2E-2</v>
      </c>
      <c r="I348" s="179"/>
      <c r="J348" s="180">
        <f>ROUND(I348*H348,2)</f>
        <v>0</v>
      </c>
      <c r="K348" s="176" t="s">
        <v>153</v>
      </c>
      <c r="L348" s="40"/>
      <c r="M348" s="181" t="s">
        <v>19</v>
      </c>
      <c r="N348" s="182" t="s">
        <v>43</v>
      </c>
      <c r="O348" s="65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5" t="s">
        <v>254</v>
      </c>
      <c r="AT348" s="185" t="s">
        <v>149</v>
      </c>
      <c r="AU348" s="185" t="s">
        <v>155</v>
      </c>
      <c r="AY348" s="18" t="s">
        <v>146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8" t="s">
        <v>155</v>
      </c>
      <c r="BK348" s="186">
        <f>ROUND(I348*H348,2)</f>
        <v>0</v>
      </c>
      <c r="BL348" s="18" t="s">
        <v>254</v>
      </c>
      <c r="BM348" s="185" t="s">
        <v>532</v>
      </c>
    </row>
    <row r="349" spans="1:65" s="2" customFormat="1" ht="11.25">
      <c r="A349" s="35"/>
      <c r="B349" s="36"/>
      <c r="C349" s="37"/>
      <c r="D349" s="187" t="s">
        <v>157</v>
      </c>
      <c r="E349" s="37"/>
      <c r="F349" s="188" t="s">
        <v>533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157</v>
      </c>
      <c r="AU349" s="18" t="s">
        <v>155</v>
      </c>
    </row>
    <row r="350" spans="1:65" s="2" customFormat="1" ht="33" customHeight="1">
      <c r="A350" s="35"/>
      <c r="B350" s="36"/>
      <c r="C350" s="174" t="s">
        <v>534</v>
      </c>
      <c r="D350" s="174" t="s">
        <v>149</v>
      </c>
      <c r="E350" s="175" t="s">
        <v>535</v>
      </c>
      <c r="F350" s="176" t="s">
        <v>536</v>
      </c>
      <c r="G350" s="177" t="s">
        <v>333</v>
      </c>
      <c r="H350" s="178">
        <v>0.24</v>
      </c>
      <c r="I350" s="179"/>
      <c r="J350" s="180">
        <f>ROUND(I350*H350,2)</f>
        <v>0</v>
      </c>
      <c r="K350" s="176" t="s">
        <v>153</v>
      </c>
      <c r="L350" s="40"/>
      <c r="M350" s="181" t="s">
        <v>19</v>
      </c>
      <c r="N350" s="182" t="s">
        <v>43</v>
      </c>
      <c r="O350" s="65"/>
      <c r="P350" s="183">
        <f>O350*H350</f>
        <v>0</v>
      </c>
      <c r="Q350" s="183">
        <v>0</v>
      </c>
      <c r="R350" s="183">
        <f>Q350*H350</f>
        <v>0</v>
      </c>
      <c r="S350" s="183">
        <v>0</v>
      </c>
      <c r="T350" s="18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5" t="s">
        <v>254</v>
      </c>
      <c r="AT350" s="185" t="s">
        <v>149</v>
      </c>
      <c r="AU350" s="185" t="s">
        <v>155</v>
      </c>
      <c r="AY350" s="18" t="s">
        <v>146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8" t="s">
        <v>155</v>
      </c>
      <c r="BK350" s="186">
        <f>ROUND(I350*H350,2)</f>
        <v>0</v>
      </c>
      <c r="BL350" s="18" t="s">
        <v>254</v>
      </c>
      <c r="BM350" s="185" t="s">
        <v>537</v>
      </c>
    </row>
    <row r="351" spans="1:65" s="2" customFormat="1" ht="11.25">
      <c r="A351" s="35"/>
      <c r="B351" s="36"/>
      <c r="C351" s="37"/>
      <c r="D351" s="187" t="s">
        <v>157</v>
      </c>
      <c r="E351" s="37"/>
      <c r="F351" s="188" t="s">
        <v>538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157</v>
      </c>
      <c r="AU351" s="18" t="s">
        <v>155</v>
      </c>
    </row>
    <row r="352" spans="1:65" s="14" customFormat="1" ht="11.25">
      <c r="B352" s="203"/>
      <c r="C352" s="204"/>
      <c r="D352" s="194" t="s">
        <v>159</v>
      </c>
      <c r="E352" s="204"/>
      <c r="F352" s="206" t="s">
        <v>539</v>
      </c>
      <c r="G352" s="204"/>
      <c r="H352" s="207">
        <v>0.24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159</v>
      </c>
      <c r="AU352" s="213" t="s">
        <v>155</v>
      </c>
      <c r="AV352" s="14" t="s">
        <v>155</v>
      </c>
      <c r="AW352" s="14" t="s">
        <v>4</v>
      </c>
      <c r="AX352" s="14" t="s">
        <v>79</v>
      </c>
      <c r="AY352" s="213" t="s">
        <v>146</v>
      </c>
    </row>
    <row r="353" spans="1:65" s="12" customFormat="1" ht="22.9" customHeight="1">
      <c r="B353" s="158"/>
      <c r="C353" s="159"/>
      <c r="D353" s="160" t="s">
        <v>70</v>
      </c>
      <c r="E353" s="172" t="s">
        <v>540</v>
      </c>
      <c r="F353" s="172" t="s">
        <v>541</v>
      </c>
      <c r="G353" s="159"/>
      <c r="H353" s="159"/>
      <c r="I353" s="162"/>
      <c r="J353" s="173">
        <f>BK353</f>
        <v>0</v>
      </c>
      <c r="K353" s="159"/>
      <c r="L353" s="164"/>
      <c r="M353" s="165"/>
      <c r="N353" s="166"/>
      <c r="O353" s="166"/>
      <c r="P353" s="167">
        <f>SUM(P354:P412)</f>
        <v>0</v>
      </c>
      <c r="Q353" s="166"/>
      <c r="R353" s="167">
        <f>SUM(R354:R412)</f>
        <v>0.50739190000000001</v>
      </c>
      <c r="S353" s="166"/>
      <c r="T353" s="168">
        <f>SUM(T354:T412)</f>
        <v>1.4679504999999997</v>
      </c>
      <c r="AR353" s="169" t="s">
        <v>155</v>
      </c>
      <c r="AT353" s="170" t="s">
        <v>70</v>
      </c>
      <c r="AU353" s="170" t="s">
        <v>79</v>
      </c>
      <c r="AY353" s="169" t="s">
        <v>146</v>
      </c>
      <c r="BK353" s="171">
        <f>SUM(BK354:BK412)</f>
        <v>0</v>
      </c>
    </row>
    <row r="354" spans="1:65" s="2" customFormat="1" ht="16.5" customHeight="1">
      <c r="A354" s="35"/>
      <c r="B354" s="36"/>
      <c r="C354" s="174" t="s">
        <v>542</v>
      </c>
      <c r="D354" s="174" t="s">
        <v>149</v>
      </c>
      <c r="E354" s="175" t="s">
        <v>543</v>
      </c>
      <c r="F354" s="176" t="s">
        <v>544</v>
      </c>
      <c r="G354" s="177" t="s">
        <v>152</v>
      </c>
      <c r="H354" s="178">
        <v>17.649999999999999</v>
      </c>
      <c r="I354" s="179"/>
      <c r="J354" s="180">
        <f>ROUND(I354*H354,2)</f>
        <v>0</v>
      </c>
      <c r="K354" s="176" t="s">
        <v>153</v>
      </c>
      <c r="L354" s="40"/>
      <c r="M354" s="181" t="s">
        <v>19</v>
      </c>
      <c r="N354" s="182" t="s">
        <v>43</v>
      </c>
      <c r="O354" s="65"/>
      <c r="P354" s="183">
        <f>O354*H354</f>
        <v>0</v>
      </c>
      <c r="Q354" s="183">
        <v>0</v>
      </c>
      <c r="R354" s="183">
        <f>Q354*H354</f>
        <v>0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254</v>
      </c>
      <c r="AT354" s="185" t="s">
        <v>149</v>
      </c>
      <c r="AU354" s="185" t="s">
        <v>155</v>
      </c>
      <c r="AY354" s="18" t="s">
        <v>146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155</v>
      </c>
      <c r="BK354" s="186">
        <f>ROUND(I354*H354,2)</f>
        <v>0</v>
      </c>
      <c r="BL354" s="18" t="s">
        <v>254</v>
      </c>
      <c r="BM354" s="185" t="s">
        <v>545</v>
      </c>
    </row>
    <row r="355" spans="1:65" s="2" customFormat="1" ht="11.25">
      <c r="A355" s="35"/>
      <c r="B355" s="36"/>
      <c r="C355" s="37"/>
      <c r="D355" s="187" t="s">
        <v>157</v>
      </c>
      <c r="E355" s="37"/>
      <c r="F355" s="188" t="s">
        <v>546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157</v>
      </c>
      <c r="AU355" s="18" t="s">
        <v>155</v>
      </c>
    </row>
    <row r="356" spans="1:65" s="13" customFormat="1" ht="11.25">
      <c r="B356" s="192"/>
      <c r="C356" s="193"/>
      <c r="D356" s="194" t="s">
        <v>159</v>
      </c>
      <c r="E356" s="195" t="s">
        <v>19</v>
      </c>
      <c r="F356" s="196" t="s">
        <v>547</v>
      </c>
      <c r="G356" s="193"/>
      <c r="H356" s="195" t="s">
        <v>19</v>
      </c>
      <c r="I356" s="197"/>
      <c r="J356" s="193"/>
      <c r="K356" s="193"/>
      <c r="L356" s="198"/>
      <c r="M356" s="199"/>
      <c r="N356" s="200"/>
      <c r="O356" s="200"/>
      <c r="P356" s="200"/>
      <c r="Q356" s="200"/>
      <c r="R356" s="200"/>
      <c r="S356" s="200"/>
      <c r="T356" s="201"/>
      <c r="AT356" s="202" t="s">
        <v>159</v>
      </c>
      <c r="AU356" s="202" t="s">
        <v>155</v>
      </c>
      <c r="AV356" s="13" t="s">
        <v>79</v>
      </c>
      <c r="AW356" s="13" t="s">
        <v>33</v>
      </c>
      <c r="AX356" s="13" t="s">
        <v>71</v>
      </c>
      <c r="AY356" s="202" t="s">
        <v>146</v>
      </c>
    </row>
    <row r="357" spans="1:65" s="14" customFormat="1" ht="11.25">
      <c r="B357" s="203"/>
      <c r="C357" s="204"/>
      <c r="D357" s="194" t="s">
        <v>159</v>
      </c>
      <c r="E357" s="205" t="s">
        <v>19</v>
      </c>
      <c r="F357" s="206" t="s">
        <v>1048</v>
      </c>
      <c r="G357" s="204"/>
      <c r="H357" s="207">
        <v>9.65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159</v>
      </c>
      <c r="AU357" s="213" t="s">
        <v>155</v>
      </c>
      <c r="AV357" s="14" t="s">
        <v>155</v>
      </c>
      <c r="AW357" s="14" t="s">
        <v>33</v>
      </c>
      <c r="AX357" s="14" t="s">
        <v>71</v>
      </c>
      <c r="AY357" s="213" t="s">
        <v>146</v>
      </c>
    </row>
    <row r="358" spans="1:65" s="14" customFormat="1" ht="11.25">
      <c r="B358" s="203"/>
      <c r="C358" s="204"/>
      <c r="D358" s="194" t="s">
        <v>159</v>
      </c>
      <c r="E358" s="205" t="s">
        <v>19</v>
      </c>
      <c r="F358" s="206" t="s">
        <v>1047</v>
      </c>
      <c r="G358" s="204"/>
      <c r="H358" s="207">
        <v>8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159</v>
      </c>
      <c r="AU358" s="213" t="s">
        <v>155</v>
      </c>
      <c r="AV358" s="14" t="s">
        <v>155</v>
      </c>
      <c r="AW358" s="14" t="s">
        <v>33</v>
      </c>
      <c r="AX358" s="14" t="s">
        <v>71</v>
      </c>
      <c r="AY358" s="213" t="s">
        <v>146</v>
      </c>
    </row>
    <row r="359" spans="1:65" s="15" customFormat="1" ht="11.25">
      <c r="B359" s="214"/>
      <c r="C359" s="215"/>
      <c r="D359" s="194" t="s">
        <v>159</v>
      </c>
      <c r="E359" s="216" t="s">
        <v>19</v>
      </c>
      <c r="F359" s="217" t="s">
        <v>164</v>
      </c>
      <c r="G359" s="215"/>
      <c r="H359" s="218">
        <v>17.649999999999999</v>
      </c>
      <c r="I359" s="219"/>
      <c r="J359" s="215"/>
      <c r="K359" s="215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159</v>
      </c>
      <c r="AU359" s="224" t="s">
        <v>155</v>
      </c>
      <c r="AV359" s="15" t="s">
        <v>154</v>
      </c>
      <c r="AW359" s="15" t="s">
        <v>33</v>
      </c>
      <c r="AX359" s="15" t="s">
        <v>79</v>
      </c>
      <c r="AY359" s="224" t="s">
        <v>146</v>
      </c>
    </row>
    <row r="360" spans="1:65" s="2" customFormat="1" ht="16.5" customHeight="1">
      <c r="A360" s="35"/>
      <c r="B360" s="36"/>
      <c r="C360" s="174" t="s">
        <v>548</v>
      </c>
      <c r="D360" s="174" t="s">
        <v>149</v>
      </c>
      <c r="E360" s="175" t="s">
        <v>549</v>
      </c>
      <c r="F360" s="176" t="s">
        <v>550</v>
      </c>
      <c r="G360" s="177" t="s">
        <v>152</v>
      </c>
      <c r="H360" s="178">
        <v>17.649999999999999</v>
      </c>
      <c r="I360" s="179"/>
      <c r="J360" s="180">
        <f>ROUND(I360*H360,2)</f>
        <v>0</v>
      </c>
      <c r="K360" s="176" t="s">
        <v>153</v>
      </c>
      <c r="L360" s="40"/>
      <c r="M360" s="181" t="s">
        <v>19</v>
      </c>
      <c r="N360" s="182" t="s">
        <v>43</v>
      </c>
      <c r="O360" s="65"/>
      <c r="P360" s="183">
        <f>O360*H360</f>
        <v>0</v>
      </c>
      <c r="Q360" s="183">
        <v>2.9999999999999997E-4</v>
      </c>
      <c r="R360" s="183">
        <f>Q360*H360</f>
        <v>5.2949999999999994E-3</v>
      </c>
      <c r="S360" s="183">
        <v>0</v>
      </c>
      <c r="T360" s="18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5" t="s">
        <v>254</v>
      </c>
      <c r="AT360" s="185" t="s">
        <v>149</v>
      </c>
      <c r="AU360" s="185" t="s">
        <v>155</v>
      </c>
      <c r="AY360" s="18" t="s">
        <v>146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8" t="s">
        <v>155</v>
      </c>
      <c r="BK360" s="186">
        <f>ROUND(I360*H360,2)</f>
        <v>0</v>
      </c>
      <c r="BL360" s="18" t="s">
        <v>254</v>
      </c>
      <c r="BM360" s="185" t="s">
        <v>551</v>
      </c>
    </row>
    <row r="361" spans="1:65" s="2" customFormat="1" ht="11.25">
      <c r="A361" s="35"/>
      <c r="B361" s="36"/>
      <c r="C361" s="37"/>
      <c r="D361" s="187" t="s">
        <v>157</v>
      </c>
      <c r="E361" s="37"/>
      <c r="F361" s="188" t="s">
        <v>552</v>
      </c>
      <c r="G361" s="37"/>
      <c r="H361" s="37"/>
      <c r="I361" s="189"/>
      <c r="J361" s="37"/>
      <c r="K361" s="37"/>
      <c r="L361" s="40"/>
      <c r="M361" s="190"/>
      <c r="N361" s="19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157</v>
      </c>
      <c r="AU361" s="18" t="s">
        <v>155</v>
      </c>
    </row>
    <row r="362" spans="1:65" s="13" customFormat="1" ht="11.25">
      <c r="B362" s="192"/>
      <c r="C362" s="193"/>
      <c r="D362" s="194" t="s">
        <v>159</v>
      </c>
      <c r="E362" s="195" t="s">
        <v>19</v>
      </c>
      <c r="F362" s="196" t="s">
        <v>547</v>
      </c>
      <c r="G362" s="193"/>
      <c r="H362" s="195" t="s">
        <v>19</v>
      </c>
      <c r="I362" s="197"/>
      <c r="J362" s="193"/>
      <c r="K362" s="193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159</v>
      </c>
      <c r="AU362" s="202" t="s">
        <v>155</v>
      </c>
      <c r="AV362" s="13" t="s">
        <v>79</v>
      </c>
      <c r="AW362" s="13" t="s">
        <v>33</v>
      </c>
      <c r="AX362" s="13" t="s">
        <v>71</v>
      </c>
      <c r="AY362" s="202" t="s">
        <v>146</v>
      </c>
    </row>
    <row r="363" spans="1:65" s="14" customFormat="1" ht="11.25">
      <c r="B363" s="203"/>
      <c r="C363" s="204"/>
      <c r="D363" s="194" t="s">
        <v>159</v>
      </c>
      <c r="E363" s="205" t="s">
        <v>19</v>
      </c>
      <c r="F363" s="206" t="s">
        <v>1048</v>
      </c>
      <c r="G363" s="204"/>
      <c r="H363" s="207">
        <v>9.65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159</v>
      </c>
      <c r="AU363" s="213" t="s">
        <v>155</v>
      </c>
      <c r="AV363" s="14" t="s">
        <v>155</v>
      </c>
      <c r="AW363" s="14" t="s">
        <v>33</v>
      </c>
      <c r="AX363" s="14" t="s">
        <v>71</v>
      </c>
      <c r="AY363" s="213" t="s">
        <v>146</v>
      </c>
    </row>
    <row r="364" spans="1:65" s="14" customFormat="1" ht="11.25">
      <c r="B364" s="203"/>
      <c r="C364" s="204"/>
      <c r="D364" s="194" t="s">
        <v>159</v>
      </c>
      <c r="E364" s="205" t="s">
        <v>19</v>
      </c>
      <c r="F364" s="206" t="s">
        <v>1047</v>
      </c>
      <c r="G364" s="204"/>
      <c r="H364" s="207">
        <v>8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159</v>
      </c>
      <c r="AU364" s="213" t="s">
        <v>155</v>
      </c>
      <c r="AV364" s="14" t="s">
        <v>155</v>
      </c>
      <c r="AW364" s="14" t="s">
        <v>33</v>
      </c>
      <c r="AX364" s="14" t="s">
        <v>71</v>
      </c>
      <c r="AY364" s="213" t="s">
        <v>146</v>
      </c>
    </row>
    <row r="365" spans="1:65" s="15" customFormat="1" ht="11.25">
      <c r="B365" s="214"/>
      <c r="C365" s="215"/>
      <c r="D365" s="194" t="s">
        <v>159</v>
      </c>
      <c r="E365" s="216" t="s">
        <v>19</v>
      </c>
      <c r="F365" s="217" t="s">
        <v>164</v>
      </c>
      <c r="G365" s="215"/>
      <c r="H365" s="218">
        <v>17.649999999999999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159</v>
      </c>
      <c r="AU365" s="224" t="s">
        <v>155</v>
      </c>
      <c r="AV365" s="15" t="s">
        <v>154</v>
      </c>
      <c r="AW365" s="15" t="s">
        <v>33</v>
      </c>
      <c r="AX365" s="15" t="s">
        <v>79</v>
      </c>
      <c r="AY365" s="224" t="s">
        <v>146</v>
      </c>
    </row>
    <row r="366" spans="1:65" s="2" customFormat="1" ht="24.2" customHeight="1">
      <c r="A366" s="35"/>
      <c r="B366" s="36"/>
      <c r="C366" s="174" t="s">
        <v>553</v>
      </c>
      <c r="D366" s="174" t="s">
        <v>149</v>
      </c>
      <c r="E366" s="175" t="s">
        <v>554</v>
      </c>
      <c r="F366" s="176" t="s">
        <v>555</v>
      </c>
      <c r="G366" s="177" t="s">
        <v>305</v>
      </c>
      <c r="H366" s="178">
        <v>2.4</v>
      </c>
      <c r="I366" s="179"/>
      <c r="J366" s="180">
        <f>ROUND(I366*H366,2)</f>
        <v>0</v>
      </c>
      <c r="K366" s="176" t="s">
        <v>153</v>
      </c>
      <c r="L366" s="40"/>
      <c r="M366" s="181" t="s">
        <v>19</v>
      </c>
      <c r="N366" s="182" t="s">
        <v>43</v>
      </c>
      <c r="O366" s="65"/>
      <c r="P366" s="183">
        <f>O366*H366</f>
        <v>0</v>
      </c>
      <c r="Q366" s="183">
        <v>2.0000000000000001E-4</v>
      </c>
      <c r="R366" s="183">
        <f>Q366*H366</f>
        <v>4.8000000000000001E-4</v>
      </c>
      <c r="S366" s="183">
        <v>0</v>
      </c>
      <c r="T366" s="18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5" t="s">
        <v>254</v>
      </c>
      <c r="AT366" s="185" t="s">
        <v>149</v>
      </c>
      <c r="AU366" s="185" t="s">
        <v>155</v>
      </c>
      <c r="AY366" s="18" t="s">
        <v>146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8" t="s">
        <v>155</v>
      </c>
      <c r="BK366" s="186">
        <f>ROUND(I366*H366,2)</f>
        <v>0</v>
      </c>
      <c r="BL366" s="18" t="s">
        <v>254</v>
      </c>
      <c r="BM366" s="185" t="s">
        <v>556</v>
      </c>
    </row>
    <row r="367" spans="1:65" s="2" customFormat="1" ht="11.25">
      <c r="A367" s="35"/>
      <c r="B367" s="36"/>
      <c r="C367" s="37"/>
      <c r="D367" s="187" t="s">
        <v>157</v>
      </c>
      <c r="E367" s="37"/>
      <c r="F367" s="188" t="s">
        <v>557</v>
      </c>
      <c r="G367" s="37"/>
      <c r="H367" s="37"/>
      <c r="I367" s="189"/>
      <c r="J367" s="37"/>
      <c r="K367" s="37"/>
      <c r="L367" s="40"/>
      <c r="M367" s="190"/>
      <c r="N367" s="19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157</v>
      </c>
      <c r="AU367" s="18" t="s">
        <v>155</v>
      </c>
    </row>
    <row r="368" spans="1:65" s="13" customFormat="1" ht="11.25">
      <c r="B368" s="192"/>
      <c r="C368" s="193"/>
      <c r="D368" s="194" t="s">
        <v>159</v>
      </c>
      <c r="E368" s="195" t="s">
        <v>19</v>
      </c>
      <c r="F368" s="196" t="s">
        <v>558</v>
      </c>
      <c r="G368" s="193"/>
      <c r="H368" s="195" t="s">
        <v>19</v>
      </c>
      <c r="I368" s="197"/>
      <c r="J368" s="193"/>
      <c r="K368" s="193"/>
      <c r="L368" s="198"/>
      <c r="M368" s="199"/>
      <c r="N368" s="200"/>
      <c r="O368" s="200"/>
      <c r="P368" s="200"/>
      <c r="Q368" s="200"/>
      <c r="R368" s="200"/>
      <c r="S368" s="200"/>
      <c r="T368" s="201"/>
      <c r="AT368" s="202" t="s">
        <v>159</v>
      </c>
      <c r="AU368" s="202" t="s">
        <v>155</v>
      </c>
      <c r="AV368" s="13" t="s">
        <v>79</v>
      </c>
      <c r="AW368" s="13" t="s">
        <v>33</v>
      </c>
      <c r="AX368" s="13" t="s">
        <v>71</v>
      </c>
      <c r="AY368" s="202" t="s">
        <v>146</v>
      </c>
    </row>
    <row r="369" spans="1:65" s="14" customFormat="1" ht="11.25">
      <c r="B369" s="203"/>
      <c r="C369" s="204"/>
      <c r="D369" s="194" t="s">
        <v>159</v>
      </c>
      <c r="E369" s="205" t="s">
        <v>19</v>
      </c>
      <c r="F369" s="206" t="s">
        <v>1066</v>
      </c>
      <c r="G369" s="204"/>
      <c r="H369" s="207">
        <v>2.4</v>
      </c>
      <c r="I369" s="208"/>
      <c r="J369" s="204"/>
      <c r="K369" s="204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159</v>
      </c>
      <c r="AU369" s="213" t="s">
        <v>155</v>
      </c>
      <c r="AV369" s="14" t="s">
        <v>155</v>
      </c>
      <c r="AW369" s="14" t="s">
        <v>33</v>
      </c>
      <c r="AX369" s="14" t="s">
        <v>79</v>
      </c>
      <c r="AY369" s="213" t="s">
        <v>146</v>
      </c>
    </row>
    <row r="370" spans="1:65" s="2" customFormat="1" ht="16.5" customHeight="1">
      <c r="A370" s="35"/>
      <c r="B370" s="36"/>
      <c r="C370" s="225" t="s">
        <v>560</v>
      </c>
      <c r="D370" s="225" t="s">
        <v>261</v>
      </c>
      <c r="E370" s="226" t="s">
        <v>561</v>
      </c>
      <c r="F370" s="227" t="s">
        <v>562</v>
      </c>
      <c r="G370" s="228" t="s">
        <v>305</v>
      </c>
      <c r="H370" s="229">
        <v>2.64</v>
      </c>
      <c r="I370" s="230"/>
      <c r="J370" s="231">
        <f>ROUND(I370*H370,2)</f>
        <v>0</v>
      </c>
      <c r="K370" s="227" t="s">
        <v>153</v>
      </c>
      <c r="L370" s="232"/>
      <c r="M370" s="233" t="s">
        <v>19</v>
      </c>
      <c r="N370" s="234" t="s">
        <v>43</v>
      </c>
      <c r="O370" s="65"/>
      <c r="P370" s="183">
        <f>O370*H370</f>
        <v>0</v>
      </c>
      <c r="Q370" s="183">
        <v>2.5999999999999998E-4</v>
      </c>
      <c r="R370" s="183">
        <f>Q370*H370</f>
        <v>6.8639999999999999E-4</v>
      </c>
      <c r="S370" s="183">
        <v>0</v>
      </c>
      <c r="T370" s="18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5" t="s">
        <v>354</v>
      </c>
      <c r="AT370" s="185" t="s">
        <v>261</v>
      </c>
      <c r="AU370" s="185" t="s">
        <v>155</v>
      </c>
      <c r="AY370" s="18" t="s">
        <v>146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8" t="s">
        <v>155</v>
      </c>
      <c r="BK370" s="186">
        <f>ROUND(I370*H370,2)</f>
        <v>0</v>
      </c>
      <c r="BL370" s="18" t="s">
        <v>254</v>
      </c>
      <c r="BM370" s="185" t="s">
        <v>563</v>
      </c>
    </row>
    <row r="371" spans="1:65" s="14" customFormat="1" ht="11.25">
      <c r="B371" s="203"/>
      <c r="C371" s="204"/>
      <c r="D371" s="194" t="s">
        <v>159</v>
      </c>
      <c r="E371" s="204"/>
      <c r="F371" s="206" t="s">
        <v>1067</v>
      </c>
      <c r="G371" s="204"/>
      <c r="H371" s="207">
        <v>2.64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159</v>
      </c>
      <c r="AU371" s="213" t="s">
        <v>155</v>
      </c>
      <c r="AV371" s="14" t="s">
        <v>155</v>
      </c>
      <c r="AW371" s="14" t="s">
        <v>4</v>
      </c>
      <c r="AX371" s="14" t="s">
        <v>79</v>
      </c>
      <c r="AY371" s="213" t="s">
        <v>146</v>
      </c>
    </row>
    <row r="372" spans="1:65" s="2" customFormat="1" ht="16.5" customHeight="1">
      <c r="A372" s="35"/>
      <c r="B372" s="36"/>
      <c r="C372" s="174" t="s">
        <v>565</v>
      </c>
      <c r="D372" s="174" t="s">
        <v>149</v>
      </c>
      <c r="E372" s="175" t="s">
        <v>566</v>
      </c>
      <c r="F372" s="176" t="s">
        <v>567</v>
      </c>
      <c r="G372" s="177" t="s">
        <v>152</v>
      </c>
      <c r="H372" s="178">
        <v>17.649999999999999</v>
      </c>
      <c r="I372" s="179"/>
      <c r="J372" s="180">
        <f>ROUND(I372*H372,2)</f>
        <v>0</v>
      </c>
      <c r="K372" s="176" t="s">
        <v>153</v>
      </c>
      <c r="L372" s="40"/>
      <c r="M372" s="181" t="s">
        <v>19</v>
      </c>
      <c r="N372" s="182" t="s">
        <v>43</v>
      </c>
      <c r="O372" s="65"/>
      <c r="P372" s="183">
        <f>O372*H372</f>
        <v>0</v>
      </c>
      <c r="Q372" s="183">
        <v>0</v>
      </c>
      <c r="R372" s="183">
        <f>Q372*H372</f>
        <v>0</v>
      </c>
      <c r="S372" s="183">
        <v>8.3169999999999994E-2</v>
      </c>
      <c r="T372" s="184">
        <f>S372*H372</f>
        <v>1.4679504999999997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254</v>
      </c>
      <c r="AT372" s="185" t="s">
        <v>149</v>
      </c>
      <c r="AU372" s="185" t="s">
        <v>155</v>
      </c>
      <c r="AY372" s="18" t="s">
        <v>146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155</v>
      </c>
      <c r="BK372" s="186">
        <f>ROUND(I372*H372,2)</f>
        <v>0</v>
      </c>
      <c r="BL372" s="18" t="s">
        <v>254</v>
      </c>
      <c r="BM372" s="185" t="s">
        <v>568</v>
      </c>
    </row>
    <row r="373" spans="1:65" s="2" customFormat="1" ht="11.25">
      <c r="A373" s="35"/>
      <c r="B373" s="36"/>
      <c r="C373" s="37"/>
      <c r="D373" s="187" t="s">
        <v>157</v>
      </c>
      <c r="E373" s="37"/>
      <c r="F373" s="188" t="s">
        <v>569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157</v>
      </c>
      <c r="AU373" s="18" t="s">
        <v>155</v>
      </c>
    </row>
    <row r="374" spans="1:65" s="13" customFormat="1" ht="11.25">
      <c r="B374" s="192"/>
      <c r="C374" s="193"/>
      <c r="D374" s="194" t="s">
        <v>159</v>
      </c>
      <c r="E374" s="195" t="s">
        <v>19</v>
      </c>
      <c r="F374" s="196" t="s">
        <v>547</v>
      </c>
      <c r="G374" s="193"/>
      <c r="H374" s="195" t="s">
        <v>19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159</v>
      </c>
      <c r="AU374" s="202" t="s">
        <v>155</v>
      </c>
      <c r="AV374" s="13" t="s">
        <v>79</v>
      </c>
      <c r="AW374" s="13" t="s">
        <v>33</v>
      </c>
      <c r="AX374" s="13" t="s">
        <v>71</v>
      </c>
      <c r="AY374" s="202" t="s">
        <v>146</v>
      </c>
    </row>
    <row r="375" spans="1:65" s="14" customFormat="1" ht="11.25">
      <c r="B375" s="203"/>
      <c r="C375" s="204"/>
      <c r="D375" s="194" t="s">
        <v>159</v>
      </c>
      <c r="E375" s="205" t="s">
        <v>19</v>
      </c>
      <c r="F375" s="206" t="s">
        <v>1048</v>
      </c>
      <c r="G375" s="204"/>
      <c r="H375" s="207">
        <v>9.65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159</v>
      </c>
      <c r="AU375" s="213" t="s">
        <v>155</v>
      </c>
      <c r="AV375" s="14" t="s">
        <v>155</v>
      </c>
      <c r="AW375" s="14" t="s">
        <v>33</v>
      </c>
      <c r="AX375" s="14" t="s">
        <v>71</v>
      </c>
      <c r="AY375" s="213" t="s">
        <v>146</v>
      </c>
    </row>
    <row r="376" spans="1:65" s="14" customFormat="1" ht="11.25">
      <c r="B376" s="203"/>
      <c r="C376" s="204"/>
      <c r="D376" s="194" t="s">
        <v>159</v>
      </c>
      <c r="E376" s="205" t="s">
        <v>19</v>
      </c>
      <c r="F376" s="206" t="s">
        <v>1047</v>
      </c>
      <c r="G376" s="204"/>
      <c r="H376" s="207">
        <v>8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159</v>
      </c>
      <c r="AU376" s="213" t="s">
        <v>155</v>
      </c>
      <c r="AV376" s="14" t="s">
        <v>155</v>
      </c>
      <c r="AW376" s="14" t="s">
        <v>33</v>
      </c>
      <c r="AX376" s="14" t="s">
        <v>71</v>
      </c>
      <c r="AY376" s="213" t="s">
        <v>146</v>
      </c>
    </row>
    <row r="377" spans="1:65" s="15" customFormat="1" ht="11.25">
      <c r="B377" s="214"/>
      <c r="C377" s="215"/>
      <c r="D377" s="194" t="s">
        <v>159</v>
      </c>
      <c r="E377" s="216" t="s">
        <v>19</v>
      </c>
      <c r="F377" s="217" t="s">
        <v>164</v>
      </c>
      <c r="G377" s="215"/>
      <c r="H377" s="218">
        <v>17.649999999999999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159</v>
      </c>
      <c r="AU377" s="224" t="s">
        <v>155</v>
      </c>
      <c r="AV377" s="15" t="s">
        <v>154</v>
      </c>
      <c r="AW377" s="15" t="s">
        <v>33</v>
      </c>
      <c r="AX377" s="15" t="s">
        <v>79</v>
      </c>
      <c r="AY377" s="224" t="s">
        <v>146</v>
      </c>
    </row>
    <row r="378" spans="1:65" s="2" customFormat="1" ht="24.2" customHeight="1">
      <c r="A378" s="35"/>
      <c r="B378" s="36"/>
      <c r="C378" s="174" t="s">
        <v>570</v>
      </c>
      <c r="D378" s="174" t="s">
        <v>149</v>
      </c>
      <c r="E378" s="175" t="s">
        <v>571</v>
      </c>
      <c r="F378" s="176" t="s">
        <v>572</v>
      </c>
      <c r="G378" s="177" t="s">
        <v>152</v>
      </c>
      <c r="H378" s="178">
        <v>17.649999999999999</v>
      </c>
      <c r="I378" s="179"/>
      <c r="J378" s="180">
        <f>ROUND(I378*H378,2)</f>
        <v>0</v>
      </c>
      <c r="K378" s="176" t="s">
        <v>153</v>
      </c>
      <c r="L378" s="40"/>
      <c r="M378" s="181" t="s">
        <v>19</v>
      </c>
      <c r="N378" s="182" t="s">
        <v>43</v>
      </c>
      <c r="O378" s="65"/>
      <c r="P378" s="183">
        <f>O378*H378</f>
        <v>0</v>
      </c>
      <c r="Q378" s="183">
        <v>6.3499999999999997E-3</v>
      </c>
      <c r="R378" s="183">
        <f>Q378*H378</f>
        <v>0.11207749999999998</v>
      </c>
      <c r="S378" s="183">
        <v>0</v>
      </c>
      <c r="T378" s="18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5" t="s">
        <v>254</v>
      </c>
      <c r="AT378" s="185" t="s">
        <v>149</v>
      </c>
      <c r="AU378" s="185" t="s">
        <v>155</v>
      </c>
      <c r="AY378" s="18" t="s">
        <v>146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8" t="s">
        <v>155</v>
      </c>
      <c r="BK378" s="186">
        <f>ROUND(I378*H378,2)</f>
        <v>0</v>
      </c>
      <c r="BL378" s="18" t="s">
        <v>254</v>
      </c>
      <c r="BM378" s="185" t="s">
        <v>573</v>
      </c>
    </row>
    <row r="379" spans="1:65" s="2" customFormat="1" ht="11.25">
      <c r="A379" s="35"/>
      <c r="B379" s="36"/>
      <c r="C379" s="37"/>
      <c r="D379" s="187" t="s">
        <v>157</v>
      </c>
      <c r="E379" s="37"/>
      <c r="F379" s="188" t="s">
        <v>574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157</v>
      </c>
      <c r="AU379" s="18" t="s">
        <v>155</v>
      </c>
    </row>
    <row r="380" spans="1:65" s="13" customFormat="1" ht="11.25">
      <c r="B380" s="192"/>
      <c r="C380" s="193"/>
      <c r="D380" s="194" t="s">
        <v>159</v>
      </c>
      <c r="E380" s="195" t="s">
        <v>19</v>
      </c>
      <c r="F380" s="196" t="s">
        <v>547</v>
      </c>
      <c r="G380" s="193"/>
      <c r="H380" s="195" t="s">
        <v>19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159</v>
      </c>
      <c r="AU380" s="202" t="s">
        <v>155</v>
      </c>
      <c r="AV380" s="13" t="s">
        <v>79</v>
      </c>
      <c r="AW380" s="13" t="s">
        <v>33</v>
      </c>
      <c r="AX380" s="13" t="s">
        <v>71</v>
      </c>
      <c r="AY380" s="202" t="s">
        <v>146</v>
      </c>
    </row>
    <row r="381" spans="1:65" s="14" customFormat="1" ht="11.25">
      <c r="B381" s="203"/>
      <c r="C381" s="204"/>
      <c r="D381" s="194" t="s">
        <v>159</v>
      </c>
      <c r="E381" s="205" t="s">
        <v>19</v>
      </c>
      <c r="F381" s="206" t="s">
        <v>1048</v>
      </c>
      <c r="G381" s="204"/>
      <c r="H381" s="207">
        <v>9.65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159</v>
      </c>
      <c r="AU381" s="213" t="s">
        <v>155</v>
      </c>
      <c r="AV381" s="14" t="s">
        <v>155</v>
      </c>
      <c r="AW381" s="14" t="s">
        <v>33</v>
      </c>
      <c r="AX381" s="14" t="s">
        <v>71</v>
      </c>
      <c r="AY381" s="213" t="s">
        <v>146</v>
      </c>
    </row>
    <row r="382" spans="1:65" s="14" customFormat="1" ht="11.25">
      <c r="B382" s="203"/>
      <c r="C382" s="204"/>
      <c r="D382" s="194" t="s">
        <v>159</v>
      </c>
      <c r="E382" s="205" t="s">
        <v>19</v>
      </c>
      <c r="F382" s="206" t="s">
        <v>1047</v>
      </c>
      <c r="G382" s="204"/>
      <c r="H382" s="207">
        <v>8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159</v>
      </c>
      <c r="AU382" s="213" t="s">
        <v>155</v>
      </c>
      <c r="AV382" s="14" t="s">
        <v>155</v>
      </c>
      <c r="AW382" s="14" t="s">
        <v>33</v>
      </c>
      <c r="AX382" s="14" t="s">
        <v>71</v>
      </c>
      <c r="AY382" s="213" t="s">
        <v>146</v>
      </c>
    </row>
    <row r="383" spans="1:65" s="15" customFormat="1" ht="11.25">
      <c r="B383" s="214"/>
      <c r="C383" s="215"/>
      <c r="D383" s="194" t="s">
        <v>159</v>
      </c>
      <c r="E383" s="216" t="s">
        <v>19</v>
      </c>
      <c r="F383" s="217" t="s">
        <v>164</v>
      </c>
      <c r="G383" s="215"/>
      <c r="H383" s="218">
        <v>17.649999999999999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159</v>
      </c>
      <c r="AU383" s="224" t="s">
        <v>155</v>
      </c>
      <c r="AV383" s="15" t="s">
        <v>154</v>
      </c>
      <c r="AW383" s="15" t="s">
        <v>33</v>
      </c>
      <c r="AX383" s="15" t="s">
        <v>79</v>
      </c>
      <c r="AY383" s="224" t="s">
        <v>146</v>
      </c>
    </row>
    <row r="384" spans="1:65" s="2" customFormat="1" ht="16.5" customHeight="1">
      <c r="A384" s="35"/>
      <c r="B384" s="36"/>
      <c r="C384" s="225" t="s">
        <v>575</v>
      </c>
      <c r="D384" s="225" t="s">
        <v>261</v>
      </c>
      <c r="E384" s="226" t="s">
        <v>576</v>
      </c>
      <c r="F384" s="227" t="s">
        <v>577</v>
      </c>
      <c r="G384" s="228" t="s">
        <v>152</v>
      </c>
      <c r="H384" s="229">
        <v>19.414999999999999</v>
      </c>
      <c r="I384" s="230"/>
      <c r="J384" s="231">
        <f>ROUND(I384*H384,2)</f>
        <v>0</v>
      </c>
      <c r="K384" s="227" t="s">
        <v>153</v>
      </c>
      <c r="L384" s="232"/>
      <c r="M384" s="233" t="s">
        <v>19</v>
      </c>
      <c r="N384" s="234" t="s">
        <v>43</v>
      </c>
      <c r="O384" s="65"/>
      <c r="P384" s="183">
        <f>O384*H384</f>
        <v>0</v>
      </c>
      <c r="Q384" s="183">
        <v>1.7999999999999999E-2</v>
      </c>
      <c r="R384" s="183">
        <f>Q384*H384</f>
        <v>0.34946999999999995</v>
      </c>
      <c r="S384" s="183">
        <v>0</v>
      </c>
      <c r="T384" s="18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354</v>
      </c>
      <c r="AT384" s="185" t="s">
        <v>261</v>
      </c>
      <c r="AU384" s="185" t="s">
        <v>155</v>
      </c>
      <c r="AY384" s="18" t="s">
        <v>146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155</v>
      </c>
      <c r="BK384" s="186">
        <f>ROUND(I384*H384,2)</f>
        <v>0</v>
      </c>
      <c r="BL384" s="18" t="s">
        <v>254</v>
      </c>
      <c r="BM384" s="185" t="s">
        <v>578</v>
      </c>
    </row>
    <row r="385" spans="1:65" s="14" customFormat="1" ht="11.25">
      <c r="B385" s="203"/>
      <c r="C385" s="204"/>
      <c r="D385" s="194" t="s">
        <v>159</v>
      </c>
      <c r="E385" s="204"/>
      <c r="F385" s="206" t="s">
        <v>1068</v>
      </c>
      <c r="G385" s="204"/>
      <c r="H385" s="207">
        <v>19.414999999999999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159</v>
      </c>
      <c r="AU385" s="213" t="s">
        <v>155</v>
      </c>
      <c r="AV385" s="14" t="s">
        <v>155</v>
      </c>
      <c r="AW385" s="14" t="s">
        <v>4</v>
      </c>
      <c r="AX385" s="14" t="s">
        <v>79</v>
      </c>
      <c r="AY385" s="213" t="s">
        <v>146</v>
      </c>
    </row>
    <row r="386" spans="1:65" s="2" customFormat="1" ht="16.5" customHeight="1">
      <c r="A386" s="35"/>
      <c r="B386" s="36"/>
      <c r="C386" s="174" t="s">
        <v>580</v>
      </c>
      <c r="D386" s="174" t="s">
        <v>149</v>
      </c>
      <c r="E386" s="175" t="s">
        <v>581</v>
      </c>
      <c r="F386" s="176" t="s">
        <v>582</v>
      </c>
      <c r="G386" s="177" t="s">
        <v>152</v>
      </c>
      <c r="H386" s="178">
        <v>17.649999999999999</v>
      </c>
      <c r="I386" s="179"/>
      <c r="J386" s="180">
        <f>ROUND(I386*H386,2)</f>
        <v>0</v>
      </c>
      <c r="K386" s="176" t="s">
        <v>153</v>
      </c>
      <c r="L386" s="40"/>
      <c r="M386" s="181" t="s">
        <v>19</v>
      </c>
      <c r="N386" s="182" t="s">
        <v>43</v>
      </c>
      <c r="O386" s="65"/>
      <c r="P386" s="183">
        <f>O386*H386</f>
        <v>0</v>
      </c>
      <c r="Q386" s="183">
        <v>1.5E-3</v>
      </c>
      <c r="R386" s="183">
        <f>Q386*H386</f>
        <v>2.6474999999999999E-2</v>
      </c>
      <c r="S386" s="183">
        <v>0</v>
      </c>
      <c r="T386" s="18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254</v>
      </c>
      <c r="AT386" s="185" t="s">
        <v>149</v>
      </c>
      <c r="AU386" s="185" t="s">
        <v>155</v>
      </c>
      <c r="AY386" s="18" t="s">
        <v>146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155</v>
      </c>
      <c r="BK386" s="186">
        <f>ROUND(I386*H386,2)</f>
        <v>0</v>
      </c>
      <c r="BL386" s="18" t="s">
        <v>254</v>
      </c>
      <c r="BM386" s="185" t="s">
        <v>583</v>
      </c>
    </row>
    <row r="387" spans="1:65" s="2" customFormat="1" ht="11.25">
      <c r="A387" s="35"/>
      <c r="B387" s="36"/>
      <c r="C387" s="37"/>
      <c r="D387" s="187" t="s">
        <v>157</v>
      </c>
      <c r="E387" s="37"/>
      <c r="F387" s="188" t="s">
        <v>584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157</v>
      </c>
      <c r="AU387" s="18" t="s">
        <v>155</v>
      </c>
    </row>
    <row r="388" spans="1:65" s="13" customFormat="1" ht="11.25">
      <c r="B388" s="192"/>
      <c r="C388" s="193"/>
      <c r="D388" s="194" t="s">
        <v>159</v>
      </c>
      <c r="E388" s="195" t="s">
        <v>19</v>
      </c>
      <c r="F388" s="196" t="s">
        <v>547</v>
      </c>
      <c r="G388" s="193"/>
      <c r="H388" s="195" t="s">
        <v>19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159</v>
      </c>
      <c r="AU388" s="202" t="s">
        <v>155</v>
      </c>
      <c r="AV388" s="13" t="s">
        <v>79</v>
      </c>
      <c r="AW388" s="13" t="s">
        <v>33</v>
      </c>
      <c r="AX388" s="13" t="s">
        <v>71</v>
      </c>
      <c r="AY388" s="202" t="s">
        <v>146</v>
      </c>
    </row>
    <row r="389" spans="1:65" s="14" customFormat="1" ht="11.25">
      <c r="B389" s="203"/>
      <c r="C389" s="204"/>
      <c r="D389" s="194" t="s">
        <v>159</v>
      </c>
      <c r="E389" s="205" t="s">
        <v>19</v>
      </c>
      <c r="F389" s="206" t="s">
        <v>1048</v>
      </c>
      <c r="G389" s="204"/>
      <c r="H389" s="207">
        <v>9.65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159</v>
      </c>
      <c r="AU389" s="213" t="s">
        <v>155</v>
      </c>
      <c r="AV389" s="14" t="s">
        <v>155</v>
      </c>
      <c r="AW389" s="14" t="s">
        <v>33</v>
      </c>
      <c r="AX389" s="14" t="s">
        <v>71</v>
      </c>
      <c r="AY389" s="213" t="s">
        <v>146</v>
      </c>
    </row>
    <row r="390" spans="1:65" s="14" customFormat="1" ht="11.25">
      <c r="B390" s="203"/>
      <c r="C390" s="204"/>
      <c r="D390" s="194" t="s">
        <v>159</v>
      </c>
      <c r="E390" s="205" t="s">
        <v>19</v>
      </c>
      <c r="F390" s="206" t="s">
        <v>1047</v>
      </c>
      <c r="G390" s="204"/>
      <c r="H390" s="207">
        <v>8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159</v>
      </c>
      <c r="AU390" s="213" t="s">
        <v>155</v>
      </c>
      <c r="AV390" s="14" t="s">
        <v>155</v>
      </c>
      <c r="AW390" s="14" t="s">
        <v>33</v>
      </c>
      <c r="AX390" s="14" t="s">
        <v>71</v>
      </c>
      <c r="AY390" s="213" t="s">
        <v>146</v>
      </c>
    </row>
    <row r="391" spans="1:65" s="15" customFormat="1" ht="11.25">
      <c r="B391" s="214"/>
      <c r="C391" s="215"/>
      <c r="D391" s="194" t="s">
        <v>159</v>
      </c>
      <c r="E391" s="216" t="s">
        <v>19</v>
      </c>
      <c r="F391" s="217" t="s">
        <v>164</v>
      </c>
      <c r="G391" s="215"/>
      <c r="H391" s="218">
        <v>17.649999999999999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159</v>
      </c>
      <c r="AU391" s="224" t="s">
        <v>155</v>
      </c>
      <c r="AV391" s="15" t="s">
        <v>154</v>
      </c>
      <c r="AW391" s="15" t="s">
        <v>33</v>
      </c>
      <c r="AX391" s="15" t="s">
        <v>79</v>
      </c>
      <c r="AY391" s="224" t="s">
        <v>146</v>
      </c>
    </row>
    <row r="392" spans="1:65" s="2" customFormat="1" ht="16.5" customHeight="1">
      <c r="A392" s="35"/>
      <c r="B392" s="36"/>
      <c r="C392" s="174" t="s">
        <v>585</v>
      </c>
      <c r="D392" s="174" t="s">
        <v>149</v>
      </c>
      <c r="E392" s="175" t="s">
        <v>586</v>
      </c>
      <c r="F392" s="176" t="s">
        <v>587</v>
      </c>
      <c r="G392" s="177" t="s">
        <v>305</v>
      </c>
      <c r="H392" s="178">
        <v>36.880000000000003</v>
      </c>
      <c r="I392" s="179"/>
      <c r="J392" s="180">
        <f>ROUND(I392*H392,2)</f>
        <v>0</v>
      </c>
      <c r="K392" s="176" t="s">
        <v>153</v>
      </c>
      <c r="L392" s="40"/>
      <c r="M392" s="181" t="s">
        <v>19</v>
      </c>
      <c r="N392" s="182" t="s">
        <v>43</v>
      </c>
      <c r="O392" s="65"/>
      <c r="P392" s="183">
        <f>O392*H392</f>
        <v>0</v>
      </c>
      <c r="Q392" s="183">
        <v>3.0000000000000001E-5</v>
      </c>
      <c r="R392" s="183">
        <f>Q392*H392</f>
        <v>1.1064E-3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254</v>
      </c>
      <c r="AT392" s="185" t="s">
        <v>149</v>
      </c>
      <c r="AU392" s="185" t="s">
        <v>155</v>
      </c>
      <c r="AY392" s="18" t="s">
        <v>146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155</v>
      </c>
      <c r="BK392" s="186">
        <f>ROUND(I392*H392,2)</f>
        <v>0</v>
      </c>
      <c r="BL392" s="18" t="s">
        <v>254</v>
      </c>
      <c r="BM392" s="185" t="s">
        <v>588</v>
      </c>
    </row>
    <row r="393" spans="1:65" s="2" customFormat="1" ht="11.25">
      <c r="A393" s="35"/>
      <c r="B393" s="36"/>
      <c r="C393" s="37"/>
      <c r="D393" s="187" t="s">
        <v>157</v>
      </c>
      <c r="E393" s="37"/>
      <c r="F393" s="188" t="s">
        <v>589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157</v>
      </c>
      <c r="AU393" s="18" t="s">
        <v>155</v>
      </c>
    </row>
    <row r="394" spans="1:65" s="13" customFormat="1" ht="11.25">
      <c r="B394" s="192"/>
      <c r="C394" s="193"/>
      <c r="D394" s="194" t="s">
        <v>159</v>
      </c>
      <c r="E394" s="195" t="s">
        <v>19</v>
      </c>
      <c r="F394" s="196" t="s">
        <v>287</v>
      </c>
      <c r="G394" s="193"/>
      <c r="H394" s="195" t="s">
        <v>19</v>
      </c>
      <c r="I394" s="197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159</v>
      </c>
      <c r="AU394" s="202" t="s">
        <v>155</v>
      </c>
      <c r="AV394" s="13" t="s">
        <v>79</v>
      </c>
      <c r="AW394" s="13" t="s">
        <v>33</v>
      </c>
      <c r="AX394" s="13" t="s">
        <v>71</v>
      </c>
      <c r="AY394" s="202" t="s">
        <v>146</v>
      </c>
    </row>
    <row r="395" spans="1:65" s="14" customFormat="1" ht="11.25">
      <c r="B395" s="203"/>
      <c r="C395" s="204"/>
      <c r="D395" s="194" t="s">
        <v>159</v>
      </c>
      <c r="E395" s="205" t="s">
        <v>19</v>
      </c>
      <c r="F395" s="206" t="s">
        <v>1069</v>
      </c>
      <c r="G395" s="204"/>
      <c r="H395" s="207">
        <v>28.88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159</v>
      </c>
      <c r="AU395" s="213" t="s">
        <v>155</v>
      </c>
      <c r="AV395" s="14" t="s">
        <v>155</v>
      </c>
      <c r="AW395" s="14" t="s">
        <v>33</v>
      </c>
      <c r="AX395" s="14" t="s">
        <v>71</v>
      </c>
      <c r="AY395" s="213" t="s">
        <v>146</v>
      </c>
    </row>
    <row r="396" spans="1:65" s="14" customFormat="1" ht="11.25">
      <c r="B396" s="203"/>
      <c r="C396" s="204"/>
      <c r="D396" s="194" t="s">
        <v>159</v>
      </c>
      <c r="E396" s="205" t="s">
        <v>19</v>
      </c>
      <c r="F396" s="206" t="s">
        <v>203</v>
      </c>
      <c r="G396" s="204"/>
      <c r="H396" s="207">
        <v>8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159</v>
      </c>
      <c r="AU396" s="213" t="s">
        <v>155</v>
      </c>
      <c r="AV396" s="14" t="s">
        <v>155</v>
      </c>
      <c r="AW396" s="14" t="s">
        <v>33</v>
      </c>
      <c r="AX396" s="14" t="s">
        <v>71</v>
      </c>
      <c r="AY396" s="213" t="s">
        <v>146</v>
      </c>
    </row>
    <row r="397" spans="1:65" s="15" customFormat="1" ht="11.25">
      <c r="B397" s="214"/>
      <c r="C397" s="215"/>
      <c r="D397" s="194" t="s">
        <v>159</v>
      </c>
      <c r="E397" s="216" t="s">
        <v>19</v>
      </c>
      <c r="F397" s="217" t="s">
        <v>164</v>
      </c>
      <c r="G397" s="215"/>
      <c r="H397" s="218">
        <v>36.879999999999995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159</v>
      </c>
      <c r="AU397" s="224" t="s">
        <v>155</v>
      </c>
      <c r="AV397" s="15" t="s">
        <v>154</v>
      </c>
      <c r="AW397" s="15" t="s">
        <v>33</v>
      </c>
      <c r="AX397" s="15" t="s">
        <v>79</v>
      </c>
      <c r="AY397" s="224" t="s">
        <v>146</v>
      </c>
    </row>
    <row r="398" spans="1:65" s="2" customFormat="1" ht="16.5" customHeight="1">
      <c r="A398" s="35"/>
      <c r="B398" s="36"/>
      <c r="C398" s="174" t="s">
        <v>591</v>
      </c>
      <c r="D398" s="174" t="s">
        <v>149</v>
      </c>
      <c r="E398" s="175" t="s">
        <v>592</v>
      </c>
      <c r="F398" s="176" t="s">
        <v>593</v>
      </c>
      <c r="G398" s="177" t="s">
        <v>305</v>
      </c>
      <c r="H398" s="178">
        <v>36.880000000000003</v>
      </c>
      <c r="I398" s="179"/>
      <c r="J398" s="180">
        <f>ROUND(I398*H398,2)</f>
        <v>0</v>
      </c>
      <c r="K398" s="176" t="s">
        <v>153</v>
      </c>
      <c r="L398" s="40"/>
      <c r="M398" s="181" t="s">
        <v>19</v>
      </c>
      <c r="N398" s="182" t="s">
        <v>43</v>
      </c>
      <c r="O398" s="65"/>
      <c r="P398" s="183">
        <f>O398*H398</f>
        <v>0</v>
      </c>
      <c r="Q398" s="183">
        <v>3.2000000000000003E-4</v>
      </c>
      <c r="R398" s="183">
        <f>Q398*H398</f>
        <v>1.1801600000000002E-2</v>
      </c>
      <c r="S398" s="183">
        <v>0</v>
      </c>
      <c r="T398" s="18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254</v>
      </c>
      <c r="AT398" s="185" t="s">
        <v>149</v>
      </c>
      <c r="AU398" s="185" t="s">
        <v>155</v>
      </c>
      <c r="AY398" s="18" t="s">
        <v>146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155</v>
      </c>
      <c r="BK398" s="186">
        <f>ROUND(I398*H398,2)</f>
        <v>0</v>
      </c>
      <c r="BL398" s="18" t="s">
        <v>254</v>
      </c>
      <c r="BM398" s="185" t="s">
        <v>594</v>
      </c>
    </row>
    <row r="399" spans="1:65" s="2" customFormat="1" ht="11.25">
      <c r="A399" s="35"/>
      <c r="B399" s="36"/>
      <c r="C399" s="37"/>
      <c r="D399" s="187" t="s">
        <v>157</v>
      </c>
      <c r="E399" s="37"/>
      <c r="F399" s="188" t="s">
        <v>595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157</v>
      </c>
      <c r="AU399" s="18" t="s">
        <v>155</v>
      </c>
    </row>
    <row r="400" spans="1:65" s="13" customFormat="1" ht="11.25">
      <c r="B400" s="192"/>
      <c r="C400" s="193"/>
      <c r="D400" s="194" t="s">
        <v>159</v>
      </c>
      <c r="E400" s="195" t="s">
        <v>19</v>
      </c>
      <c r="F400" s="196" t="s">
        <v>287</v>
      </c>
      <c r="G400" s="193"/>
      <c r="H400" s="195" t="s">
        <v>19</v>
      </c>
      <c r="I400" s="197"/>
      <c r="J400" s="193"/>
      <c r="K400" s="193"/>
      <c r="L400" s="198"/>
      <c r="M400" s="199"/>
      <c r="N400" s="200"/>
      <c r="O400" s="200"/>
      <c r="P400" s="200"/>
      <c r="Q400" s="200"/>
      <c r="R400" s="200"/>
      <c r="S400" s="200"/>
      <c r="T400" s="201"/>
      <c r="AT400" s="202" t="s">
        <v>159</v>
      </c>
      <c r="AU400" s="202" t="s">
        <v>155</v>
      </c>
      <c r="AV400" s="13" t="s">
        <v>79</v>
      </c>
      <c r="AW400" s="13" t="s">
        <v>33</v>
      </c>
      <c r="AX400" s="13" t="s">
        <v>71</v>
      </c>
      <c r="AY400" s="202" t="s">
        <v>146</v>
      </c>
    </row>
    <row r="401" spans="1:65" s="14" customFormat="1" ht="11.25">
      <c r="B401" s="203"/>
      <c r="C401" s="204"/>
      <c r="D401" s="194" t="s">
        <v>159</v>
      </c>
      <c r="E401" s="205" t="s">
        <v>19</v>
      </c>
      <c r="F401" s="206" t="s">
        <v>1069</v>
      </c>
      <c r="G401" s="204"/>
      <c r="H401" s="207">
        <v>28.88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159</v>
      </c>
      <c r="AU401" s="213" t="s">
        <v>155</v>
      </c>
      <c r="AV401" s="14" t="s">
        <v>155</v>
      </c>
      <c r="AW401" s="14" t="s">
        <v>33</v>
      </c>
      <c r="AX401" s="14" t="s">
        <v>71</v>
      </c>
      <c r="AY401" s="213" t="s">
        <v>146</v>
      </c>
    </row>
    <row r="402" spans="1:65" s="14" customFormat="1" ht="11.25">
      <c r="B402" s="203"/>
      <c r="C402" s="204"/>
      <c r="D402" s="194" t="s">
        <v>159</v>
      </c>
      <c r="E402" s="205" t="s">
        <v>19</v>
      </c>
      <c r="F402" s="206" t="s">
        <v>203</v>
      </c>
      <c r="G402" s="204"/>
      <c r="H402" s="207">
        <v>8</v>
      </c>
      <c r="I402" s="208"/>
      <c r="J402" s="204"/>
      <c r="K402" s="204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159</v>
      </c>
      <c r="AU402" s="213" t="s">
        <v>155</v>
      </c>
      <c r="AV402" s="14" t="s">
        <v>155</v>
      </c>
      <c r="AW402" s="14" t="s">
        <v>33</v>
      </c>
      <c r="AX402" s="14" t="s">
        <v>71</v>
      </c>
      <c r="AY402" s="213" t="s">
        <v>146</v>
      </c>
    </row>
    <row r="403" spans="1:65" s="15" customFormat="1" ht="11.25">
      <c r="B403" s="214"/>
      <c r="C403" s="215"/>
      <c r="D403" s="194" t="s">
        <v>159</v>
      </c>
      <c r="E403" s="216" t="s">
        <v>19</v>
      </c>
      <c r="F403" s="217" t="s">
        <v>164</v>
      </c>
      <c r="G403" s="215"/>
      <c r="H403" s="218">
        <v>36.879999999999995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159</v>
      </c>
      <c r="AU403" s="224" t="s">
        <v>155</v>
      </c>
      <c r="AV403" s="15" t="s">
        <v>154</v>
      </c>
      <c r="AW403" s="15" t="s">
        <v>33</v>
      </c>
      <c r="AX403" s="15" t="s">
        <v>79</v>
      </c>
      <c r="AY403" s="224" t="s">
        <v>146</v>
      </c>
    </row>
    <row r="404" spans="1:65" s="2" customFormat="1" ht="24.2" customHeight="1">
      <c r="A404" s="35"/>
      <c r="B404" s="36"/>
      <c r="C404" s="174" t="s">
        <v>596</v>
      </c>
      <c r="D404" s="174" t="s">
        <v>149</v>
      </c>
      <c r="E404" s="175" t="s">
        <v>597</v>
      </c>
      <c r="F404" s="176" t="s">
        <v>598</v>
      </c>
      <c r="G404" s="177" t="s">
        <v>333</v>
      </c>
      <c r="H404" s="178">
        <v>0.50700000000000001</v>
      </c>
      <c r="I404" s="179"/>
      <c r="J404" s="180">
        <f>ROUND(I404*H404,2)</f>
        <v>0</v>
      </c>
      <c r="K404" s="176" t="s">
        <v>153</v>
      </c>
      <c r="L404" s="40"/>
      <c r="M404" s="181" t="s">
        <v>19</v>
      </c>
      <c r="N404" s="182" t="s">
        <v>43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254</v>
      </c>
      <c r="AT404" s="185" t="s">
        <v>149</v>
      </c>
      <c r="AU404" s="185" t="s">
        <v>155</v>
      </c>
      <c r="AY404" s="18" t="s">
        <v>146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155</v>
      </c>
      <c r="BK404" s="186">
        <f>ROUND(I404*H404,2)</f>
        <v>0</v>
      </c>
      <c r="BL404" s="18" t="s">
        <v>254</v>
      </c>
      <c r="BM404" s="185" t="s">
        <v>599</v>
      </c>
    </row>
    <row r="405" spans="1:65" s="2" customFormat="1" ht="11.25">
      <c r="A405" s="35"/>
      <c r="B405" s="36"/>
      <c r="C405" s="37"/>
      <c r="D405" s="187" t="s">
        <v>157</v>
      </c>
      <c r="E405" s="37"/>
      <c r="F405" s="188" t="s">
        <v>600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157</v>
      </c>
      <c r="AU405" s="18" t="s">
        <v>155</v>
      </c>
    </row>
    <row r="406" spans="1:65" s="2" customFormat="1" ht="24.2" customHeight="1">
      <c r="A406" s="35"/>
      <c r="B406" s="36"/>
      <c r="C406" s="174" t="s">
        <v>601</v>
      </c>
      <c r="D406" s="174" t="s">
        <v>149</v>
      </c>
      <c r="E406" s="175" t="s">
        <v>602</v>
      </c>
      <c r="F406" s="176" t="s">
        <v>603</v>
      </c>
      <c r="G406" s="177" t="s">
        <v>333</v>
      </c>
      <c r="H406" s="178">
        <v>0.50700000000000001</v>
      </c>
      <c r="I406" s="179"/>
      <c r="J406" s="180">
        <f>ROUND(I406*H406,2)</f>
        <v>0</v>
      </c>
      <c r="K406" s="176" t="s">
        <v>153</v>
      </c>
      <c r="L406" s="40"/>
      <c r="M406" s="181" t="s">
        <v>19</v>
      </c>
      <c r="N406" s="182" t="s">
        <v>43</v>
      </c>
      <c r="O406" s="65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5" t="s">
        <v>254</v>
      </c>
      <c r="AT406" s="185" t="s">
        <v>149</v>
      </c>
      <c r="AU406" s="185" t="s">
        <v>155</v>
      </c>
      <c r="AY406" s="18" t="s">
        <v>146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8" t="s">
        <v>155</v>
      </c>
      <c r="BK406" s="186">
        <f>ROUND(I406*H406,2)</f>
        <v>0</v>
      </c>
      <c r="BL406" s="18" t="s">
        <v>254</v>
      </c>
      <c r="BM406" s="185" t="s">
        <v>604</v>
      </c>
    </row>
    <row r="407" spans="1:65" s="2" customFormat="1" ht="11.25">
      <c r="A407" s="35"/>
      <c r="B407" s="36"/>
      <c r="C407" s="37"/>
      <c r="D407" s="187" t="s">
        <v>157</v>
      </c>
      <c r="E407" s="37"/>
      <c r="F407" s="188" t="s">
        <v>605</v>
      </c>
      <c r="G407" s="37"/>
      <c r="H407" s="37"/>
      <c r="I407" s="189"/>
      <c r="J407" s="37"/>
      <c r="K407" s="37"/>
      <c r="L407" s="40"/>
      <c r="M407" s="190"/>
      <c r="N407" s="191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157</v>
      </c>
      <c r="AU407" s="18" t="s">
        <v>155</v>
      </c>
    </row>
    <row r="408" spans="1:65" s="2" customFormat="1" ht="24.2" customHeight="1">
      <c r="A408" s="35"/>
      <c r="B408" s="36"/>
      <c r="C408" s="174" t="s">
        <v>606</v>
      </c>
      <c r="D408" s="174" t="s">
        <v>149</v>
      </c>
      <c r="E408" s="175" t="s">
        <v>607</v>
      </c>
      <c r="F408" s="176" t="s">
        <v>608</v>
      </c>
      <c r="G408" s="177" t="s">
        <v>333</v>
      </c>
      <c r="H408" s="178">
        <v>0.50700000000000001</v>
      </c>
      <c r="I408" s="179"/>
      <c r="J408" s="180">
        <f>ROUND(I408*H408,2)</f>
        <v>0</v>
      </c>
      <c r="K408" s="176" t="s">
        <v>153</v>
      </c>
      <c r="L408" s="40"/>
      <c r="M408" s="181" t="s">
        <v>19</v>
      </c>
      <c r="N408" s="182" t="s">
        <v>43</v>
      </c>
      <c r="O408" s="65"/>
      <c r="P408" s="183">
        <f>O408*H408</f>
        <v>0</v>
      </c>
      <c r="Q408" s="183">
        <v>0</v>
      </c>
      <c r="R408" s="183">
        <f>Q408*H408</f>
        <v>0</v>
      </c>
      <c r="S408" s="183">
        <v>0</v>
      </c>
      <c r="T408" s="18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5" t="s">
        <v>254</v>
      </c>
      <c r="AT408" s="185" t="s">
        <v>149</v>
      </c>
      <c r="AU408" s="185" t="s">
        <v>155</v>
      </c>
      <c r="AY408" s="18" t="s">
        <v>146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8" t="s">
        <v>155</v>
      </c>
      <c r="BK408" s="186">
        <f>ROUND(I408*H408,2)</f>
        <v>0</v>
      </c>
      <c r="BL408" s="18" t="s">
        <v>254</v>
      </c>
      <c r="BM408" s="185" t="s">
        <v>609</v>
      </c>
    </row>
    <row r="409" spans="1:65" s="2" customFormat="1" ht="11.25">
      <c r="A409" s="35"/>
      <c r="B409" s="36"/>
      <c r="C409" s="37"/>
      <c r="D409" s="187" t="s">
        <v>157</v>
      </c>
      <c r="E409" s="37"/>
      <c r="F409" s="188" t="s">
        <v>610</v>
      </c>
      <c r="G409" s="37"/>
      <c r="H409" s="37"/>
      <c r="I409" s="189"/>
      <c r="J409" s="37"/>
      <c r="K409" s="37"/>
      <c r="L409" s="40"/>
      <c r="M409" s="190"/>
      <c r="N409" s="191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157</v>
      </c>
      <c r="AU409" s="18" t="s">
        <v>155</v>
      </c>
    </row>
    <row r="410" spans="1:65" s="2" customFormat="1" ht="33" customHeight="1">
      <c r="A410" s="35"/>
      <c r="B410" s="36"/>
      <c r="C410" s="174" t="s">
        <v>611</v>
      </c>
      <c r="D410" s="174" t="s">
        <v>149</v>
      </c>
      <c r="E410" s="175" t="s">
        <v>612</v>
      </c>
      <c r="F410" s="176" t="s">
        <v>613</v>
      </c>
      <c r="G410" s="177" t="s">
        <v>333</v>
      </c>
      <c r="H410" s="178">
        <v>9.6329999999999991</v>
      </c>
      <c r="I410" s="179"/>
      <c r="J410" s="180">
        <f>ROUND(I410*H410,2)</f>
        <v>0</v>
      </c>
      <c r="K410" s="176" t="s">
        <v>153</v>
      </c>
      <c r="L410" s="40"/>
      <c r="M410" s="181" t="s">
        <v>19</v>
      </c>
      <c r="N410" s="182" t="s">
        <v>43</v>
      </c>
      <c r="O410" s="65"/>
      <c r="P410" s="183">
        <f>O410*H410</f>
        <v>0</v>
      </c>
      <c r="Q410" s="183">
        <v>0</v>
      </c>
      <c r="R410" s="183">
        <f>Q410*H410</f>
        <v>0</v>
      </c>
      <c r="S410" s="183">
        <v>0</v>
      </c>
      <c r="T410" s="18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5" t="s">
        <v>254</v>
      </c>
      <c r="AT410" s="185" t="s">
        <v>149</v>
      </c>
      <c r="AU410" s="185" t="s">
        <v>155</v>
      </c>
      <c r="AY410" s="18" t="s">
        <v>146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8" t="s">
        <v>155</v>
      </c>
      <c r="BK410" s="186">
        <f>ROUND(I410*H410,2)</f>
        <v>0</v>
      </c>
      <c r="BL410" s="18" t="s">
        <v>254</v>
      </c>
      <c r="BM410" s="185" t="s">
        <v>614</v>
      </c>
    </row>
    <row r="411" spans="1:65" s="2" customFormat="1" ht="11.25">
      <c r="A411" s="35"/>
      <c r="B411" s="36"/>
      <c r="C411" s="37"/>
      <c r="D411" s="187" t="s">
        <v>157</v>
      </c>
      <c r="E411" s="37"/>
      <c r="F411" s="188" t="s">
        <v>615</v>
      </c>
      <c r="G411" s="37"/>
      <c r="H411" s="37"/>
      <c r="I411" s="189"/>
      <c r="J411" s="37"/>
      <c r="K411" s="37"/>
      <c r="L411" s="40"/>
      <c r="M411" s="190"/>
      <c r="N411" s="191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157</v>
      </c>
      <c r="AU411" s="18" t="s">
        <v>155</v>
      </c>
    </row>
    <row r="412" spans="1:65" s="14" customFormat="1" ht="11.25">
      <c r="B412" s="203"/>
      <c r="C412" s="204"/>
      <c r="D412" s="194" t="s">
        <v>159</v>
      </c>
      <c r="E412" s="204"/>
      <c r="F412" s="206" t="s">
        <v>1070</v>
      </c>
      <c r="G412" s="204"/>
      <c r="H412" s="207">
        <v>9.6329999999999991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159</v>
      </c>
      <c r="AU412" s="213" t="s">
        <v>155</v>
      </c>
      <c r="AV412" s="14" t="s">
        <v>155</v>
      </c>
      <c r="AW412" s="14" t="s">
        <v>4</v>
      </c>
      <c r="AX412" s="14" t="s">
        <v>79</v>
      </c>
      <c r="AY412" s="213" t="s">
        <v>146</v>
      </c>
    </row>
    <row r="413" spans="1:65" s="12" customFormat="1" ht="22.9" customHeight="1">
      <c r="B413" s="158"/>
      <c r="C413" s="159"/>
      <c r="D413" s="160" t="s">
        <v>70</v>
      </c>
      <c r="E413" s="172" t="s">
        <v>617</v>
      </c>
      <c r="F413" s="172" t="s">
        <v>618</v>
      </c>
      <c r="G413" s="159"/>
      <c r="H413" s="159"/>
      <c r="I413" s="162"/>
      <c r="J413" s="173">
        <f>BK413</f>
        <v>0</v>
      </c>
      <c r="K413" s="159"/>
      <c r="L413" s="164"/>
      <c r="M413" s="165"/>
      <c r="N413" s="166"/>
      <c r="O413" s="166"/>
      <c r="P413" s="167">
        <f>SUM(P414:P478)</f>
        <v>0</v>
      </c>
      <c r="Q413" s="166"/>
      <c r="R413" s="167">
        <f>SUM(R414:R478)</f>
        <v>1.5017024000000001</v>
      </c>
      <c r="S413" s="166"/>
      <c r="T413" s="168">
        <f>SUM(T414:T478)</f>
        <v>4.6533239999999996</v>
      </c>
      <c r="AR413" s="169" t="s">
        <v>155</v>
      </c>
      <c r="AT413" s="170" t="s">
        <v>70</v>
      </c>
      <c r="AU413" s="170" t="s">
        <v>79</v>
      </c>
      <c r="AY413" s="169" t="s">
        <v>146</v>
      </c>
      <c r="BK413" s="171">
        <f>SUM(BK414:BK478)</f>
        <v>0</v>
      </c>
    </row>
    <row r="414" spans="1:65" s="2" customFormat="1" ht="16.5" customHeight="1">
      <c r="A414" s="35"/>
      <c r="B414" s="36"/>
      <c r="C414" s="174" t="s">
        <v>619</v>
      </c>
      <c r="D414" s="174" t="s">
        <v>149</v>
      </c>
      <c r="E414" s="175" t="s">
        <v>620</v>
      </c>
      <c r="F414" s="176" t="s">
        <v>621</v>
      </c>
      <c r="G414" s="177" t="s">
        <v>152</v>
      </c>
      <c r="H414" s="178">
        <v>71.58</v>
      </c>
      <c r="I414" s="179"/>
      <c r="J414" s="180">
        <f>ROUND(I414*H414,2)</f>
        <v>0</v>
      </c>
      <c r="K414" s="176" t="s">
        <v>153</v>
      </c>
      <c r="L414" s="40"/>
      <c r="M414" s="181" t="s">
        <v>19</v>
      </c>
      <c r="N414" s="182" t="s">
        <v>43</v>
      </c>
      <c r="O414" s="65"/>
      <c r="P414" s="183">
        <f>O414*H414</f>
        <v>0</v>
      </c>
      <c r="Q414" s="183">
        <v>0</v>
      </c>
      <c r="R414" s="183">
        <f>Q414*H414</f>
        <v>0</v>
      </c>
      <c r="S414" s="183">
        <v>0</v>
      </c>
      <c r="T414" s="18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254</v>
      </c>
      <c r="AT414" s="185" t="s">
        <v>149</v>
      </c>
      <c r="AU414" s="185" t="s">
        <v>155</v>
      </c>
      <c r="AY414" s="18" t="s">
        <v>146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155</v>
      </c>
      <c r="BK414" s="186">
        <f>ROUND(I414*H414,2)</f>
        <v>0</v>
      </c>
      <c r="BL414" s="18" t="s">
        <v>254</v>
      </c>
      <c r="BM414" s="185" t="s">
        <v>622</v>
      </c>
    </row>
    <row r="415" spans="1:65" s="2" customFormat="1" ht="11.25">
      <c r="A415" s="35"/>
      <c r="B415" s="36"/>
      <c r="C415" s="37"/>
      <c r="D415" s="187" t="s">
        <v>157</v>
      </c>
      <c r="E415" s="37"/>
      <c r="F415" s="188" t="s">
        <v>623</v>
      </c>
      <c r="G415" s="37"/>
      <c r="H415" s="37"/>
      <c r="I415" s="189"/>
      <c r="J415" s="37"/>
      <c r="K415" s="37"/>
      <c r="L415" s="40"/>
      <c r="M415" s="190"/>
      <c r="N415" s="191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157</v>
      </c>
      <c r="AU415" s="18" t="s">
        <v>155</v>
      </c>
    </row>
    <row r="416" spans="1:65" s="13" customFormat="1" ht="11.25">
      <c r="B416" s="192"/>
      <c r="C416" s="193"/>
      <c r="D416" s="194" t="s">
        <v>159</v>
      </c>
      <c r="E416" s="195" t="s">
        <v>19</v>
      </c>
      <c r="F416" s="196" t="s">
        <v>624</v>
      </c>
      <c r="G416" s="193"/>
      <c r="H416" s="195" t="s">
        <v>19</v>
      </c>
      <c r="I416" s="197"/>
      <c r="J416" s="193"/>
      <c r="K416" s="193"/>
      <c r="L416" s="198"/>
      <c r="M416" s="199"/>
      <c r="N416" s="200"/>
      <c r="O416" s="200"/>
      <c r="P416" s="200"/>
      <c r="Q416" s="200"/>
      <c r="R416" s="200"/>
      <c r="S416" s="200"/>
      <c r="T416" s="201"/>
      <c r="AT416" s="202" t="s">
        <v>159</v>
      </c>
      <c r="AU416" s="202" t="s">
        <v>155</v>
      </c>
      <c r="AV416" s="13" t="s">
        <v>79</v>
      </c>
      <c r="AW416" s="13" t="s">
        <v>33</v>
      </c>
      <c r="AX416" s="13" t="s">
        <v>71</v>
      </c>
      <c r="AY416" s="202" t="s">
        <v>146</v>
      </c>
    </row>
    <row r="417" spans="1:65" s="14" customFormat="1" ht="11.25">
      <c r="B417" s="203"/>
      <c r="C417" s="204"/>
      <c r="D417" s="194" t="s">
        <v>159</v>
      </c>
      <c r="E417" s="205" t="s">
        <v>19</v>
      </c>
      <c r="F417" s="206" t="s">
        <v>1071</v>
      </c>
      <c r="G417" s="204"/>
      <c r="H417" s="207">
        <v>57.76</v>
      </c>
      <c r="I417" s="208"/>
      <c r="J417" s="204"/>
      <c r="K417" s="204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159</v>
      </c>
      <c r="AU417" s="213" t="s">
        <v>155</v>
      </c>
      <c r="AV417" s="14" t="s">
        <v>155</v>
      </c>
      <c r="AW417" s="14" t="s">
        <v>33</v>
      </c>
      <c r="AX417" s="14" t="s">
        <v>71</v>
      </c>
      <c r="AY417" s="213" t="s">
        <v>146</v>
      </c>
    </row>
    <row r="418" spans="1:65" s="14" customFormat="1" ht="11.25">
      <c r="B418" s="203"/>
      <c r="C418" s="204"/>
      <c r="D418" s="194" t="s">
        <v>159</v>
      </c>
      <c r="E418" s="205" t="s">
        <v>19</v>
      </c>
      <c r="F418" s="206" t="s">
        <v>1047</v>
      </c>
      <c r="G418" s="204"/>
      <c r="H418" s="207">
        <v>8</v>
      </c>
      <c r="I418" s="208"/>
      <c r="J418" s="204"/>
      <c r="K418" s="204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159</v>
      </c>
      <c r="AU418" s="213" t="s">
        <v>155</v>
      </c>
      <c r="AV418" s="14" t="s">
        <v>155</v>
      </c>
      <c r="AW418" s="14" t="s">
        <v>33</v>
      </c>
      <c r="AX418" s="14" t="s">
        <v>71</v>
      </c>
      <c r="AY418" s="213" t="s">
        <v>146</v>
      </c>
    </row>
    <row r="419" spans="1:65" s="13" customFormat="1" ht="11.25">
      <c r="B419" s="192"/>
      <c r="C419" s="193"/>
      <c r="D419" s="194" t="s">
        <v>159</v>
      </c>
      <c r="E419" s="195" t="s">
        <v>19</v>
      </c>
      <c r="F419" s="196" t="s">
        <v>626</v>
      </c>
      <c r="G419" s="193"/>
      <c r="H419" s="195" t="s">
        <v>19</v>
      </c>
      <c r="I419" s="197"/>
      <c r="J419" s="193"/>
      <c r="K419" s="193"/>
      <c r="L419" s="198"/>
      <c r="M419" s="199"/>
      <c r="N419" s="200"/>
      <c r="O419" s="200"/>
      <c r="P419" s="200"/>
      <c r="Q419" s="200"/>
      <c r="R419" s="200"/>
      <c r="S419" s="200"/>
      <c r="T419" s="201"/>
      <c r="AT419" s="202" t="s">
        <v>159</v>
      </c>
      <c r="AU419" s="202" t="s">
        <v>155</v>
      </c>
      <c r="AV419" s="13" t="s">
        <v>79</v>
      </c>
      <c r="AW419" s="13" t="s">
        <v>33</v>
      </c>
      <c r="AX419" s="13" t="s">
        <v>71</v>
      </c>
      <c r="AY419" s="202" t="s">
        <v>146</v>
      </c>
    </row>
    <row r="420" spans="1:65" s="14" customFormat="1" ht="11.25">
      <c r="B420" s="203"/>
      <c r="C420" s="204"/>
      <c r="D420" s="194" t="s">
        <v>159</v>
      </c>
      <c r="E420" s="205" t="s">
        <v>19</v>
      </c>
      <c r="F420" s="206" t="s">
        <v>1072</v>
      </c>
      <c r="G420" s="204"/>
      <c r="H420" s="207">
        <v>5.82</v>
      </c>
      <c r="I420" s="208"/>
      <c r="J420" s="204"/>
      <c r="K420" s="204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159</v>
      </c>
      <c r="AU420" s="213" t="s">
        <v>155</v>
      </c>
      <c r="AV420" s="14" t="s">
        <v>155</v>
      </c>
      <c r="AW420" s="14" t="s">
        <v>33</v>
      </c>
      <c r="AX420" s="14" t="s">
        <v>71</v>
      </c>
      <c r="AY420" s="213" t="s">
        <v>146</v>
      </c>
    </row>
    <row r="421" spans="1:65" s="15" customFormat="1" ht="11.25">
      <c r="B421" s="214"/>
      <c r="C421" s="215"/>
      <c r="D421" s="194" t="s">
        <v>159</v>
      </c>
      <c r="E421" s="216" t="s">
        <v>19</v>
      </c>
      <c r="F421" s="217" t="s">
        <v>164</v>
      </c>
      <c r="G421" s="215"/>
      <c r="H421" s="218">
        <v>71.579999999999984</v>
      </c>
      <c r="I421" s="219"/>
      <c r="J421" s="215"/>
      <c r="K421" s="215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159</v>
      </c>
      <c r="AU421" s="224" t="s">
        <v>155</v>
      </c>
      <c r="AV421" s="15" t="s">
        <v>154</v>
      </c>
      <c r="AW421" s="15" t="s">
        <v>33</v>
      </c>
      <c r="AX421" s="15" t="s">
        <v>79</v>
      </c>
      <c r="AY421" s="224" t="s">
        <v>146</v>
      </c>
    </row>
    <row r="422" spans="1:65" s="2" customFormat="1" ht="16.5" customHeight="1">
      <c r="A422" s="35"/>
      <c r="B422" s="36"/>
      <c r="C422" s="174" t="s">
        <v>628</v>
      </c>
      <c r="D422" s="174" t="s">
        <v>149</v>
      </c>
      <c r="E422" s="175" t="s">
        <v>629</v>
      </c>
      <c r="F422" s="176" t="s">
        <v>630</v>
      </c>
      <c r="G422" s="177" t="s">
        <v>152</v>
      </c>
      <c r="H422" s="178">
        <v>71.58</v>
      </c>
      <c r="I422" s="179"/>
      <c r="J422" s="180">
        <f>ROUND(I422*H422,2)</f>
        <v>0</v>
      </c>
      <c r="K422" s="176" t="s">
        <v>153</v>
      </c>
      <c r="L422" s="40"/>
      <c r="M422" s="181" t="s">
        <v>19</v>
      </c>
      <c r="N422" s="182" t="s">
        <v>43</v>
      </c>
      <c r="O422" s="65"/>
      <c r="P422" s="183">
        <f>O422*H422</f>
        <v>0</v>
      </c>
      <c r="Q422" s="183">
        <v>2.9999999999999997E-4</v>
      </c>
      <c r="R422" s="183">
        <f>Q422*H422</f>
        <v>2.1473999999999997E-2</v>
      </c>
      <c r="S422" s="183">
        <v>0</v>
      </c>
      <c r="T422" s="18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5" t="s">
        <v>254</v>
      </c>
      <c r="AT422" s="185" t="s">
        <v>149</v>
      </c>
      <c r="AU422" s="185" t="s">
        <v>155</v>
      </c>
      <c r="AY422" s="18" t="s">
        <v>146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8" t="s">
        <v>155</v>
      </c>
      <c r="BK422" s="186">
        <f>ROUND(I422*H422,2)</f>
        <v>0</v>
      </c>
      <c r="BL422" s="18" t="s">
        <v>254</v>
      </c>
      <c r="BM422" s="185" t="s">
        <v>631</v>
      </c>
    </row>
    <row r="423" spans="1:65" s="2" customFormat="1" ht="11.25">
      <c r="A423" s="35"/>
      <c r="B423" s="36"/>
      <c r="C423" s="37"/>
      <c r="D423" s="187" t="s">
        <v>157</v>
      </c>
      <c r="E423" s="37"/>
      <c r="F423" s="188" t="s">
        <v>632</v>
      </c>
      <c r="G423" s="37"/>
      <c r="H423" s="37"/>
      <c r="I423" s="189"/>
      <c r="J423" s="37"/>
      <c r="K423" s="37"/>
      <c r="L423" s="40"/>
      <c r="M423" s="190"/>
      <c r="N423" s="191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157</v>
      </c>
      <c r="AU423" s="18" t="s">
        <v>155</v>
      </c>
    </row>
    <row r="424" spans="1:65" s="13" customFormat="1" ht="11.25">
      <c r="B424" s="192"/>
      <c r="C424" s="193"/>
      <c r="D424" s="194" t="s">
        <v>159</v>
      </c>
      <c r="E424" s="195" t="s">
        <v>19</v>
      </c>
      <c r="F424" s="196" t="s">
        <v>624</v>
      </c>
      <c r="G424" s="193"/>
      <c r="H424" s="195" t="s">
        <v>19</v>
      </c>
      <c r="I424" s="197"/>
      <c r="J424" s="193"/>
      <c r="K424" s="193"/>
      <c r="L424" s="198"/>
      <c r="M424" s="199"/>
      <c r="N424" s="200"/>
      <c r="O424" s="200"/>
      <c r="P424" s="200"/>
      <c r="Q424" s="200"/>
      <c r="R424" s="200"/>
      <c r="S424" s="200"/>
      <c r="T424" s="201"/>
      <c r="AT424" s="202" t="s">
        <v>159</v>
      </c>
      <c r="AU424" s="202" t="s">
        <v>155</v>
      </c>
      <c r="AV424" s="13" t="s">
        <v>79</v>
      </c>
      <c r="AW424" s="13" t="s">
        <v>33</v>
      </c>
      <c r="AX424" s="13" t="s">
        <v>71</v>
      </c>
      <c r="AY424" s="202" t="s">
        <v>146</v>
      </c>
    </row>
    <row r="425" spans="1:65" s="14" customFormat="1" ht="11.25">
      <c r="B425" s="203"/>
      <c r="C425" s="204"/>
      <c r="D425" s="194" t="s">
        <v>159</v>
      </c>
      <c r="E425" s="205" t="s">
        <v>19</v>
      </c>
      <c r="F425" s="206" t="s">
        <v>1071</v>
      </c>
      <c r="G425" s="204"/>
      <c r="H425" s="207">
        <v>57.76</v>
      </c>
      <c r="I425" s="208"/>
      <c r="J425" s="204"/>
      <c r="K425" s="204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159</v>
      </c>
      <c r="AU425" s="213" t="s">
        <v>155</v>
      </c>
      <c r="AV425" s="14" t="s">
        <v>155</v>
      </c>
      <c r="AW425" s="14" t="s">
        <v>33</v>
      </c>
      <c r="AX425" s="14" t="s">
        <v>71</v>
      </c>
      <c r="AY425" s="213" t="s">
        <v>146</v>
      </c>
    </row>
    <row r="426" spans="1:65" s="14" customFormat="1" ht="11.25">
      <c r="B426" s="203"/>
      <c r="C426" s="204"/>
      <c r="D426" s="194" t="s">
        <v>159</v>
      </c>
      <c r="E426" s="205" t="s">
        <v>19</v>
      </c>
      <c r="F426" s="206" t="s">
        <v>1047</v>
      </c>
      <c r="G426" s="204"/>
      <c r="H426" s="207">
        <v>8</v>
      </c>
      <c r="I426" s="208"/>
      <c r="J426" s="204"/>
      <c r="K426" s="204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159</v>
      </c>
      <c r="AU426" s="213" t="s">
        <v>155</v>
      </c>
      <c r="AV426" s="14" t="s">
        <v>155</v>
      </c>
      <c r="AW426" s="14" t="s">
        <v>33</v>
      </c>
      <c r="AX426" s="14" t="s">
        <v>71</v>
      </c>
      <c r="AY426" s="213" t="s">
        <v>146</v>
      </c>
    </row>
    <row r="427" spans="1:65" s="13" customFormat="1" ht="11.25">
      <c r="B427" s="192"/>
      <c r="C427" s="193"/>
      <c r="D427" s="194" t="s">
        <v>159</v>
      </c>
      <c r="E427" s="195" t="s">
        <v>19</v>
      </c>
      <c r="F427" s="196" t="s">
        <v>626</v>
      </c>
      <c r="G427" s="193"/>
      <c r="H427" s="195" t="s">
        <v>19</v>
      </c>
      <c r="I427" s="197"/>
      <c r="J427" s="193"/>
      <c r="K427" s="193"/>
      <c r="L427" s="198"/>
      <c r="M427" s="199"/>
      <c r="N427" s="200"/>
      <c r="O427" s="200"/>
      <c r="P427" s="200"/>
      <c r="Q427" s="200"/>
      <c r="R427" s="200"/>
      <c r="S427" s="200"/>
      <c r="T427" s="201"/>
      <c r="AT427" s="202" t="s">
        <v>159</v>
      </c>
      <c r="AU427" s="202" t="s">
        <v>155</v>
      </c>
      <c r="AV427" s="13" t="s">
        <v>79</v>
      </c>
      <c r="AW427" s="13" t="s">
        <v>33</v>
      </c>
      <c r="AX427" s="13" t="s">
        <v>71</v>
      </c>
      <c r="AY427" s="202" t="s">
        <v>146</v>
      </c>
    </row>
    <row r="428" spans="1:65" s="14" customFormat="1" ht="11.25">
      <c r="B428" s="203"/>
      <c r="C428" s="204"/>
      <c r="D428" s="194" t="s">
        <v>159</v>
      </c>
      <c r="E428" s="205" t="s">
        <v>19</v>
      </c>
      <c r="F428" s="206" t="s">
        <v>1072</v>
      </c>
      <c r="G428" s="204"/>
      <c r="H428" s="207">
        <v>5.82</v>
      </c>
      <c r="I428" s="208"/>
      <c r="J428" s="204"/>
      <c r="K428" s="204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159</v>
      </c>
      <c r="AU428" s="213" t="s">
        <v>155</v>
      </c>
      <c r="AV428" s="14" t="s">
        <v>155</v>
      </c>
      <c r="AW428" s="14" t="s">
        <v>33</v>
      </c>
      <c r="AX428" s="14" t="s">
        <v>71</v>
      </c>
      <c r="AY428" s="213" t="s">
        <v>146</v>
      </c>
    </row>
    <row r="429" spans="1:65" s="15" customFormat="1" ht="11.25">
      <c r="B429" s="214"/>
      <c r="C429" s="215"/>
      <c r="D429" s="194" t="s">
        <v>159</v>
      </c>
      <c r="E429" s="216" t="s">
        <v>19</v>
      </c>
      <c r="F429" s="217" t="s">
        <v>164</v>
      </c>
      <c r="G429" s="215"/>
      <c r="H429" s="218">
        <v>71.579999999999984</v>
      </c>
      <c r="I429" s="219"/>
      <c r="J429" s="215"/>
      <c r="K429" s="215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159</v>
      </c>
      <c r="AU429" s="224" t="s">
        <v>155</v>
      </c>
      <c r="AV429" s="15" t="s">
        <v>154</v>
      </c>
      <c r="AW429" s="15" t="s">
        <v>33</v>
      </c>
      <c r="AX429" s="15" t="s">
        <v>79</v>
      </c>
      <c r="AY429" s="224" t="s">
        <v>146</v>
      </c>
    </row>
    <row r="430" spans="1:65" s="2" customFormat="1" ht="16.5" customHeight="1">
      <c r="A430" s="35"/>
      <c r="B430" s="36"/>
      <c r="C430" s="174" t="s">
        <v>633</v>
      </c>
      <c r="D430" s="174" t="s">
        <v>149</v>
      </c>
      <c r="E430" s="175" t="s">
        <v>634</v>
      </c>
      <c r="F430" s="176" t="s">
        <v>635</v>
      </c>
      <c r="G430" s="177" t="s">
        <v>152</v>
      </c>
      <c r="H430" s="178">
        <v>73.52</v>
      </c>
      <c r="I430" s="179"/>
      <c r="J430" s="180">
        <f>ROUND(I430*H430,2)</f>
        <v>0</v>
      </c>
      <c r="K430" s="176" t="s">
        <v>153</v>
      </c>
      <c r="L430" s="40"/>
      <c r="M430" s="181" t="s">
        <v>19</v>
      </c>
      <c r="N430" s="182" t="s">
        <v>43</v>
      </c>
      <c r="O430" s="65"/>
      <c r="P430" s="183">
        <f>O430*H430</f>
        <v>0</v>
      </c>
      <c r="Q430" s="183">
        <v>1.5E-3</v>
      </c>
      <c r="R430" s="183">
        <f>Q430*H430</f>
        <v>0.11028</v>
      </c>
      <c r="S430" s="183">
        <v>0</v>
      </c>
      <c r="T430" s="18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5" t="s">
        <v>254</v>
      </c>
      <c r="AT430" s="185" t="s">
        <v>149</v>
      </c>
      <c r="AU430" s="185" t="s">
        <v>155</v>
      </c>
      <c r="AY430" s="18" t="s">
        <v>146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8" t="s">
        <v>155</v>
      </c>
      <c r="BK430" s="186">
        <f>ROUND(I430*H430,2)</f>
        <v>0</v>
      </c>
      <c r="BL430" s="18" t="s">
        <v>254</v>
      </c>
      <c r="BM430" s="185" t="s">
        <v>636</v>
      </c>
    </row>
    <row r="431" spans="1:65" s="2" customFormat="1" ht="11.25">
      <c r="A431" s="35"/>
      <c r="B431" s="36"/>
      <c r="C431" s="37"/>
      <c r="D431" s="187" t="s">
        <v>157</v>
      </c>
      <c r="E431" s="37"/>
      <c r="F431" s="188" t="s">
        <v>637</v>
      </c>
      <c r="G431" s="37"/>
      <c r="H431" s="37"/>
      <c r="I431" s="189"/>
      <c r="J431" s="37"/>
      <c r="K431" s="37"/>
      <c r="L431" s="40"/>
      <c r="M431" s="190"/>
      <c r="N431" s="191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157</v>
      </c>
      <c r="AU431" s="18" t="s">
        <v>155</v>
      </c>
    </row>
    <row r="432" spans="1:65" s="13" customFormat="1" ht="11.25">
      <c r="B432" s="192"/>
      <c r="C432" s="193"/>
      <c r="D432" s="194" t="s">
        <v>159</v>
      </c>
      <c r="E432" s="195" t="s">
        <v>19</v>
      </c>
      <c r="F432" s="196" t="s">
        <v>624</v>
      </c>
      <c r="G432" s="193"/>
      <c r="H432" s="195" t="s">
        <v>19</v>
      </c>
      <c r="I432" s="197"/>
      <c r="J432" s="193"/>
      <c r="K432" s="193"/>
      <c r="L432" s="198"/>
      <c r="M432" s="199"/>
      <c r="N432" s="200"/>
      <c r="O432" s="200"/>
      <c r="P432" s="200"/>
      <c r="Q432" s="200"/>
      <c r="R432" s="200"/>
      <c r="S432" s="200"/>
      <c r="T432" s="201"/>
      <c r="AT432" s="202" t="s">
        <v>159</v>
      </c>
      <c r="AU432" s="202" t="s">
        <v>155</v>
      </c>
      <c r="AV432" s="13" t="s">
        <v>79</v>
      </c>
      <c r="AW432" s="13" t="s">
        <v>33</v>
      </c>
      <c r="AX432" s="13" t="s">
        <v>71</v>
      </c>
      <c r="AY432" s="202" t="s">
        <v>146</v>
      </c>
    </row>
    <row r="433" spans="1:65" s="14" customFormat="1" ht="11.25">
      <c r="B433" s="203"/>
      <c r="C433" s="204"/>
      <c r="D433" s="194" t="s">
        <v>159</v>
      </c>
      <c r="E433" s="205" t="s">
        <v>19</v>
      </c>
      <c r="F433" s="206" t="s">
        <v>1071</v>
      </c>
      <c r="G433" s="204"/>
      <c r="H433" s="207">
        <v>57.76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159</v>
      </c>
      <c r="AU433" s="213" t="s">
        <v>155</v>
      </c>
      <c r="AV433" s="14" t="s">
        <v>155</v>
      </c>
      <c r="AW433" s="14" t="s">
        <v>33</v>
      </c>
      <c r="AX433" s="14" t="s">
        <v>71</v>
      </c>
      <c r="AY433" s="213" t="s">
        <v>146</v>
      </c>
    </row>
    <row r="434" spans="1:65" s="14" customFormat="1" ht="11.25">
      <c r="B434" s="203"/>
      <c r="C434" s="204"/>
      <c r="D434" s="194" t="s">
        <v>159</v>
      </c>
      <c r="E434" s="205" t="s">
        <v>19</v>
      </c>
      <c r="F434" s="206" t="s">
        <v>1047</v>
      </c>
      <c r="G434" s="204"/>
      <c r="H434" s="207">
        <v>8</v>
      </c>
      <c r="I434" s="208"/>
      <c r="J434" s="204"/>
      <c r="K434" s="204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159</v>
      </c>
      <c r="AU434" s="213" t="s">
        <v>155</v>
      </c>
      <c r="AV434" s="14" t="s">
        <v>155</v>
      </c>
      <c r="AW434" s="14" t="s">
        <v>33</v>
      </c>
      <c r="AX434" s="14" t="s">
        <v>71</v>
      </c>
      <c r="AY434" s="213" t="s">
        <v>146</v>
      </c>
    </row>
    <row r="435" spans="1:65" s="13" customFormat="1" ht="11.25">
      <c r="B435" s="192"/>
      <c r="C435" s="193"/>
      <c r="D435" s="194" t="s">
        <v>159</v>
      </c>
      <c r="E435" s="195" t="s">
        <v>19</v>
      </c>
      <c r="F435" s="196" t="s">
        <v>626</v>
      </c>
      <c r="G435" s="193"/>
      <c r="H435" s="195" t="s">
        <v>19</v>
      </c>
      <c r="I435" s="197"/>
      <c r="J435" s="193"/>
      <c r="K435" s="193"/>
      <c r="L435" s="198"/>
      <c r="M435" s="199"/>
      <c r="N435" s="200"/>
      <c r="O435" s="200"/>
      <c r="P435" s="200"/>
      <c r="Q435" s="200"/>
      <c r="R435" s="200"/>
      <c r="S435" s="200"/>
      <c r="T435" s="201"/>
      <c r="AT435" s="202" t="s">
        <v>159</v>
      </c>
      <c r="AU435" s="202" t="s">
        <v>155</v>
      </c>
      <c r="AV435" s="13" t="s">
        <v>79</v>
      </c>
      <c r="AW435" s="13" t="s">
        <v>33</v>
      </c>
      <c r="AX435" s="13" t="s">
        <v>71</v>
      </c>
      <c r="AY435" s="202" t="s">
        <v>146</v>
      </c>
    </row>
    <row r="436" spans="1:65" s="14" customFormat="1" ht="11.25">
      <c r="B436" s="203"/>
      <c r="C436" s="204"/>
      <c r="D436" s="194" t="s">
        <v>159</v>
      </c>
      <c r="E436" s="205" t="s">
        <v>19</v>
      </c>
      <c r="F436" s="206" t="s">
        <v>627</v>
      </c>
      <c r="G436" s="204"/>
      <c r="H436" s="207">
        <v>7.76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159</v>
      </c>
      <c r="AU436" s="213" t="s">
        <v>155</v>
      </c>
      <c r="AV436" s="14" t="s">
        <v>155</v>
      </c>
      <c r="AW436" s="14" t="s">
        <v>33</v>
      </c>
      <c r="AX436" s="14" t="s">
        <v>71</v>
      </c>
      <c r="AY436" s="213" t="s">
        <v>146</v>
      </c>
    </row>
    <row r="437" spans="1:65" s="15" customFormat="1" ht="11.25">
      <c r="B437" s="214"/>
      <c r="C437" s="215"/>
      <c r="D437" s="194" t="s">
        <v>159</v>
      </c>
      <c r="E437" s="216" t="s">
        <v>19</v>
      </c>
      <c r="F437" s="217" t="s">
        <v>164</v>
      </c>
      <c r="G437" s="215"/>
      <c r="H437" s="218">
        <v>73.52</v>
      </c>
      <c r="I437" s="219"/>
      <c r="J437" s="215"/>
      <c r="K437" s="215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159</v>
      </c>
      <c r="AU437" s="224" t="s">
        <v>155</v>
      </c>
      <c r="AV437" s="15" t="s">
        <v>154</v>
      </c>
      <c r="AW437" s="15" t="s">
        <v>33</v>
      </c>
      <c r="AX437" s="15" t="s">
        <v>79</v>
      </c>
      <c r="AY437" s="224" t="s">
        <v>146</v>
      </c>
    </row>
    <row r="438" spans="1:65" s="2" customFormat="1" ht="21.75" customHeight="1">
      <c r="A438" s="35"/>
      <c r="B438" s="36"/>
      <c r="C438" s="174" t="s">
        <v>638</v>
      </c>
      <c r="D438" s="174" t="s">
        <v>149</v>
      </c>
      <c r="E438" s="175" t="s">
        <v>639</v>
      </c>
      <c r="F438" s="176" t="s">
        <v>640</v>
      </c>
      <c r="G438" s="177" t="s">
        <v>305</v>
      </c>
      <c r="H438" s="178">
        <v>32</v>
      </c>
      <c r="I438" s="179"/>
      <c r="J438" s="180">
        <f>ROUND(I438*H438,2)</f>
        <v>0</v>
      </c>
      <c r="K438" s="176" t="s">
        <v>153</v>
      </c>
      <c r="L438" s="40"/>
      <c r="M438" s="181" t="s">
        <v>19</v>
      </c>
      <c r="N438" s="182" t="s">
        <v>43</v>
      </c>
      <c r="O438" s="65"/>
      <c r="P438" s="183">
        <f>O438*H438</f>
        <v>0</v>
      </c>
      <c r="Q438" s="183">
        <v>2.0000000000000001E-4</v>
      </c>
      <c r="R438" s="183">
        <f>Q438*H438</f>
        <v>6.4000000000000003E-3</v>
      </c>
      <c r="S438" s="183">
        <v>0</v>
      </c>
      <c r="T438" s="18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5" t="s">
        <v>254</v>
      </c>
      <c r="AT438" s="185" t="s">
        <v>149</v>
      </c>
      <c r="AU438" s="185" t="s">
        <v>155</v>
      </c>
      <c r="AY438" s="18" t="s">
        <v>146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8" t="s">
        <v>155</v>
      </c>
      <c r="BK438" s="186">
        <f>ROUND(I438*H438,2)</f>
        <v>0</v>
      </c>
      <c r="BL438" s="18" t="s">
        <v>254</v>
      </c>
      <c r="BM438" s="185" t="s">
        <v>641</v>
      </c>
    </row>
    <row r="439" spans="1:65" s="2" customFormat="1" ht="11.25">
      <c r="A439" s="35"/>
      <c r="B439" s="36"/>
      <c r="C439" s="37"/>
      <c r="D439" s="187" t="s">
        <v>157</v>
      </c>
      <c r="E439" s="37"/>
      <c r="F439" s="188" t="s">
        <v>642</v>
      </c>
      <c r="G439" s="37"/>
      <c r="H439" s="37"/>
      <c r="I439" s="189"/>
      <c r="J439" s="37"/>
      <c r="K439" s="37"/>
      <c r="L439" s="40"/>
      <c r="M439" s="190"/>
      <c r="N439" s="191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157</v>
      </c>
      <c r="AU439" s="18" t="s">
        <v>155</v>
      </c>
    </row>
    <row r="440" spans="1:65" s="13" customFormat="1" ht="11.25">
      <c r="B440" s="192"/>
      <c r="C440" s="193"/>
      <c r="D440" s="194" t="s">
        <v>159</v>
      </c>
      <c r="E440" s="195" t="s">
        <v>19</v>
      </c>
      <c r="F440" s="196" t="s">
        <v>643</v>
      </c>
      <c r="G440" s="193"/>
      <c r="H440" s="195" t="s">
        <v>19</v>
      </c>
      <c r="I440" s="197"/>
      <c r="J440" s="193"/>
      <c r="K440" s="193"/>
      <c r="L440" s="198"/>
      <c r="M440" s="199"/>
      <c r="N440" s="200"/>
      <c r="O440" s="200"/>
      <c r="P440" s="200"/>
      <c r="Q440" s="200"/>
      <c r="R440" s="200"/>
      <c r="S440" s="200"/>
      <c r="T440" s="201"/>
      <c r="AT440" s="202" t="s">
        <v>159</v>
      </c>
      <c r="AU440" s="202" t="s">
        <v>155</v>
      </c>
      <c r="AV440" s="13" t="s">
        <v>79</v>
      </c>
      <c r="AW440" s="13" t="s">
        <v>33</v>
      </c>
      <c r="AX440" s="13" t="s">
        <v>71</v>
      </c>
      <c r="AY440" s="202" t="s">
        <v>146</v>
      </c>
    </row>
    <row r="441" spans="1:65" s="14" customFormat="1" ht="11.25">
      <c r="B441" s="203"/>
      <c r="C441" s="204"/>
      <c r="D441" s="194" t="s">
        <v>159</v>
      </c>
      <c r="E441" s="205" t="s">
        <v>19</v>
      </c>
      <c r="F441" s="206" t="s">
        <v>1073</v>
      </c>
      <c r="G441" s="204"/>
      <c r="H441" s="207">
        <v>32</v>
      </c>
      <c r="I441" s="208"/>
      <c r="J441" s="204"/>
      <c r="K441" s="204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159</v>
      </c>
      <c r="AU441" s="213" t="s">
        <v>155</v>
      </c>
      <c r="AV441" s="14" t="s">
        <v>155</v>
      </c>
      <c r="AW441" s="14" t="s">
        <v>33</v>
      </c>
      <c r="AX441" s="14" t="s">
        <v>79</v>
      </c>
      <c r="AY441" s="213" t="s">
        <v>146</v>
      </c>
    </row>
    <row r="442" spans="1:65" s="2" customFormat="1" ht="16.5" customHeight="1">
      <c r="A442" s="35"/>
      <c r="B442" s="36"/>
      <c r="C442" s="225" t="s">
        <v>645</v>
      </c>
      <c r="D442" s="225" t="s">
        <v>261</v>
      </c>
      <c r="E442" s="226" t="s">
        <v>646</v>
      </c>
      <c r="F442" s="227" t="s">
        <v>647</v>
      </c>
      <c r="G442" s="228" t="s">
        <v>305</v>
      </c>
      <c r="H442" s="229">
        <v>35.200000000000003</v>
      </c>
      <c r="I442" s="230"/>
      <c r="J442" s="231">
        <f>ROUND(I442*H442,2)</f>
        <v>0</v>
      </c>
      <c r="K442" s="227" t="s">
        <v>153</v>
      </c>
      <c r="L442" s="232"/>
      <c r="M442" s="233" t="s">
        <v>19</v>
      </c>
      <c r="N442" s="234" t="s">
        <v>43</v>
      </c>
      <c r="O442" s="65"/>
      <c r="P442" s="183">
        <f>O442*H442</f>
        <v>0</v>
      </c>
      <c r="Q442" s="183">
        <v>1E-4</v>
      </c>
      <c r="R442" s="183">
        <f>Q442*H442</f>
        <v>3.5200000000000006E-3</v>
      </c>
      <c r="S442" s="183">
        <v>0</v>
      </c>
      <c r="T442" s="18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5" t="s">
        <v>354</v>
      </c>
      <c r="AT442" s="185" t="s">
        <v>261</v>
      </c>
      <c r="AU442" s="185" t="s">
        <v>155</v>
      </c>
      <c r="AY442" s="18" t="s">
        <v>146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18" t="s">
        <v>155</v>
      </c>
      <c r="BK442" s="186">
        <f>ROUND(I442*H442,2)</f>
        <v>0</v>
      </c>
      <c r="BL442" s="18" t="s">
        <v>254</v>
      </c>
      <c r="BM442" s="185" t="s">
        <v>648</v>
      </c>
    </row>
    <row r="443" spans="1:65" s="14" customFormat="1" ht="11.25">
      <c r="B443" s="203"/>
      <c r="C443" s="204"/>
      <c r="D443" s="194" t="s">
        <v>159</v>
      </c>
      <c r="E443" s="204"/>
      <c r="F443" s="206" t="s">
        <v>1074</v>
      </c>
      <c r="G443" s="204"/>
      <c r="H443" s="207">
        <v>35.200000000000003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159</v>
      </c>
      <c r="AU443" s="213" t="s">
        <v>155</v>
      </c>
      <c r="AV443" s="14" t="s">
        <v>155</v>
      </c>
      <c r="AW443" s="14" t="s">
        <v>4</v>
      </c>
      <c r="AX443" s="14" t="s">
        <v>79</v>
      </c>
      <c r="AY443" s="213" t="s">
        <v>146</v>
      </c>
    </row>
    <row r="444" spans="1:65" s="2" customFormat="1" ht="16.5" customHeight="1">
      <c r="A444" s="35"/>
      <c r="B444" s="36"/>
      <c r="C444" s="174" t="s">
        <v>650</v>
      </c>
      <c r="D444" s="174" t="s">
        <v>149</v>
      </c>
      <c r="E444" s="175" t="s">
        <v>651</v>
      </c>
      <c r="F444" s="176" t="s">
        <v>652</v>
      </c>
      <c r="G444" s="177" t="s">
        <v>152</v>
      </c>
      <c r="H444" s="178">
        <v>57.095999999999997</v>
      </c>
      <c r="I444" s="179"/>
      <c r="J444" s="180">
        <f>ROUND(I444*H444,2)</f>
        <v>0</v>
      </c>
      <c r="K444" s="176" t="s">
        <v>153</v>
      </c>
      <c r="L444" s="40"/>
      <c r="M444" s="181" t="s">
        <v>19</v>
      </c>
      <c r="N444" s="182" t="s">
        <v>43</v>
      </c>
      <c r="O444" s="65"/>
      <c r="P444" s="183">
        <f>O444*H444</f>
        <v>0</v>
      </c>
      <c r="Q444" s="183">
        <v>0</v>
      </c>
      <c r="R444" s="183">
        <f>Q444*H444</f>
        <v>0</v>
      </c>
      <c r="S444" s="183">
        <v>8.1500000000000003E-2</v>
      </c>
      <c r="T444" s="184">
        <f>S444*H444</f>
        <v>4.6533239999999996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254</v>
      </c>
      <c r="AT444" s="185" t="s">
        <v>149</v>
      </c>
      <c r="AU444" s="185" t="s">
        <v>155</v>
      </c>
      <c r="AY444" s="18" t="s">
        <v>146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155</v>
      </c>
      <c r="BK444" s="186">
        <f>ROUND(I444*H444,2)</f>
        <v>0</v>
      </c>
      <c r="BL444" s="18" t="s">
        <v>254</v>
      </c>
      <c r="BM444" s="185" t="s">
        <v>653</v>
      </c>
    </row>
    <row r="445" spans="1:65" s="2" customFormat="1" ht="11.25">
      <c r="A445" s="35"/>
      <c r="B445" s="36"/>
      <c r="C445" s="37"/>
      <c r="D445" s="187" t="s">
        <v>157</v>
      </c>
      <c r="E445" s="37"/>
      <c r="F445" s="188" t="s">
        <v>654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157</v>
      </c>
      <c r="AU445" s="18" t="s">
        <v>155</v>
      </c>
    </row>
    <row r="446" spans="1:65" s="13" customFormat="1" ht="11.25">
      <c r="B446" s="192"/>
      <c r="C446" s="193"/>
      <c r="D446" s="194" t="s">
        <v>159</v>
      </c>
      <c r="E446" s="195" t="s">
        <v>19</v>
      </c>
      <c r="F446" s="196" t="s">
        <v>655</v>
      </c>
      <c r="G446" s="193"/>
      <c r="H446" s="195" t="s">
        <v>19</v>
      </c>
      <c r="I446" s="197"/>
      <c r="J446" s="193"/>
      <c r="K446" s="193"/>
      <c r="L446" s="198"/>
      <c r="M446" s="199"/>
      <c r="N446" s="200"/>
      <c r="O446" s="200"/>
      <c r="P446" s="200"/>
      <c r="Q446" s="200"/>
      <c r="R446" s="200"/>
      <c r="S446" s="200"/>
      <c r="T446" s="201"/>
      <c r="AT446" s="202" t="s">
        <v>159</v>
      </c>
      <c r="AU446" s="202" t="s">
        <v>155</v>
      </c>
      <c r="AV446" s="13" t="s">
        <v>79</v>
      </c>
      <c r="AW446" s="13" t="s">
        <v>33</v>
      </c>
      <c r="AX446" s="13" t="s">
        <v>71</v>
      </c>
      <c r="AY446" s="202" t="s">
        <v>146</v>
      </c>
    </row>
    <row r="447" spans="1:65" s="14" customFormat="1" ht="11.25">
      <c r="B447" s="203"/>
      <c r="C447" s="204"/>
      <c r="D447" s="194" t="s">
        <v>159</v>
      </c>
      <c r="E447" s="205" t="s">
        <v>19</v>
      </c>
      <c r="F447" s="206" t="s">
        <v>1075</v>
      </c>
      <c r="G447" s="204"/>
      <c r="H447" s="207">
        <v>49.095999999999997</v>
      </c>
      <c r="I447" s="208"/>
      <c r="J447" s="204"/>
      <c r="K447" s="204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159</v>
      </c>
      <c r="AU447" s="213" t="s">
        <v>155</v>
      </c>
      <c r="AV447" s="14" t="s">
        <v>155</v>
      </c>
      <c r="AW447" s="14" t="s">
        <v>33</v>
      </c>
      <c r="AX447" s="14" t="s">
        <v>71</v>
      </c>
      <c r="AY447" s="213" t="s">
        <v>146</v>
      </c>
    </row>
    <row r="448" spans="1:65" s="14" customFormat="1" ht="11.25">
      <c r="B448" s="203"/>
      <c r="C448" s="204"/>
      <c r="D448" s="194" t="s">
        <v>159</v>
      </c>
      <c r="E448" s="205" t="s">
        <v>19</v>
      </c>
      <c r="F448" s="206" t="s">
        <v>1047</v>
      </c>
      <c r="G448" s="204"/>
      <c r="H448" s="207">
        <v>8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159</v>
      </c>
      <c r="AU448" s="213" t="s">
        <v>155</v>
      </c>
      <c r="AV448" s="14" t="s">
        <v>155</v>
      </c>
      <c r="AW448" s="14" t="s">
        <v>33</v>
      </c>
      <c r="AX448" s="14" t="s">
        <v>71</v>
      </c>
      <c r="AY448" s="213" t="s">
        <v>146</v>
      </c>
    </row>
    <row r="449" spans="1:65" s="15" customFormat="1" ht="11.25">
      <c r="B449" s="214"/>
      <c r="C449" s="215"/>
      <c r="D449" s="194" t="s">
        <v>159</v>
      </c>
      <c r="E449" s="216" t="s">
        <v>19</v>
      </c>
      <c r="F449" s="217" t="s">
        <v>164</v>
      </c>
      <c r="G449" s="215"/>
      <c r="H449" s="218">
        <v>57.095999999999997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159</v>
      </c>
      <c r="AU449" s="224" t="s">
        <v>155</v>
      </c>
      <c r="AV449" s="15" t="s">
        <v>154</v>
      </c>
      <c r="AW449" s="15" t="s">
        <v>33</v>
      </c>
      <c r="AX449" s="15" t="s">
        <v>79</v>
      </c>
      <c r="AY449" s="224" t="s">
        <v>146</v>
      </c>
    </row>
    <row r="450" spans="1:65" s="2" customFormat="1" ht="24.2" customHeight="1">
      <c r="A450" s="35"/>
      <c r="B450" s="36"/>
      <c r="C450" s="174" t="s">
        <v>657</v>
      </c>
      <c r="D450" s="174" t="s">
        <v>149</v>
      </c>
      <c r="E450" s="175" t="s">
        <v>658</v>
      </c>
      <c r="F450" s="176" t="s">
        <v>659</v>
      </c>
      <c r="G450" s="177" t="s">
        <v>152</v>
      </c>
      <c r="H450" s="178">
        <v>71.58</v>
      </c>
      <c r="I450" s="179"/>
      <c r="J450" s="180">
        <f>ROUND(I450*H450,2)</f>
        <v>0</v>
      </c>
      <c r="K450" s="176" t="s">
        <v>153</v>
      </c>
      <c r="L450" s="40"/>
      <c r="M450" s="181" t="s">
        <v>19</v>
      </c>
      <c r="N450" s="182" t="s">
        <v>43</v>
      </c>
      <c r="O450" s="65"/>
      <c r="P450" s="183">
        <f>O450*H450</f>
        <v>0</v>
      </c>
      <c r="Q450" s="183">
        <v>6.0000000000000001E-3</v>
      </c>
      <c r="R450" s="183">
        <f>Q450*H450</f>
        <v>0.42947999999999997</v>
      </c>
      <c r="S450" s="183">
        <v>0</v>
      </c>
      <c r="T450" s="184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5" t="s">
        <v>254</v>
      </c>
      <c r="AT450" s="185" t="s">
        <v>149</v>
      </c>
      <c r="AU450" s="185" t="s">
        <v>155</v>
      </c>
      <c r="AY450" s="18" t="s">
        <v>146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8" t="s">
        <v>155</v>
      </c>
      <c r="BK450" s="186">
        <f>ROUND(I450*H450,2)</f>
        <v>0</v>
      </c>
      <c r="BL450" s="18" t="s">
        <v>254</v>
      </c>
      <c r="BM450" s="185" t="s">
        <v>660</v>
      </c>
    </row>
    <row r="451" spans="1:65" s="2" customFormat="1" ht="11.25">
      <c r="A451" s="35"/>
      <c r="B451" s="36"/>
      <c r="C451" s="37"/>
      <c r="D451" s="187" t="s">
        <v>157</v>
      </c>
      <c r="E451" s="37"/>
      <c r="F451" s="188" t="s">
        <v>661</v>
      </c>
      <c r="G451" s="37"/>
      <c r="H451" s="37"/>
      <c r="I451" s="189"/>
      <c r="J451" s="37"/>
      <c r="K451" s="37"/>
      <c r="L451" s="40"/>
      <c r="M451" s="190"/>
      <c r="N451" s="191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157</v>
      </c>
      <c r="AU451" s="18" t="s">
        <v>155</v>
      </c>
    </row>
    <row r="452" spans="1:65" s="13" customFormat="1" ht="11.25">
      <c r="B452" s="192"/>
      <c r="C452" s="193"/>
      <c r="D452" s="194" t="s">
        <v>159</v>
      </c>
      <c r="E452" s="195" t="s">
        <v>19</v>
      </c>
      <c r="F452" s="196" t="s">
        <v>624</v>
      </c>
      <c r="G452" s="193"/>
      <c r="H452" s="195" t="s">
        <v>19</v>
      </c>
      <c r="I452" s="197"/>
      <c r="J452" s="193"/>
      <c r="K452" s="193"/>
      <c r="L452" s="198"/>
      <c r="M452" s="199"/>
      <c r="N452" s="200"/>
      <c r="O452" s="200"/>
      <c r="P452" s="200"/>
      <c r="Q452" s="200"/>
      <c r="R452" s="200"/>
      <c r="S452" s="200"/>
      <c r="T452" s="201"/>
      <c r="AT452" s="202" t="s">
        <v>159</v>
      </c>
      <c r="AU452" s="202" t="s">
        <v>155</v>
      </c>
      <c r="AV452" s="13" t="s">
        <v>79</v>
      </c>
      <c r="AW452" s="13" t="s">
        <v>33</v>
      </c>
      <c r="AX452" s="13" t="s">
        <v>71</v>
      </c>
      <c r="AY452" s="202" t="s">
        <v>146</v>
      </c>
    </row>
    <row r="453" spans="1:65" s="14" customFormat="1" ht="11.25">
      <c r="B453" s="203"/>
      <c r="C453" s="204"/>
      <c r="D453" s="194" t="s">
        <v>159</v>
      </c>
      <c r="E453" s="205" t="s">
        <v>19</v>
      </c>
      <c r="F453" s="206" t="s">
        <v>1071</v>
      </c>
      <c r="G453" s="204"/>
      <c r="H453" s="207">
        <v>57.76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159</v>
      </c>
      <c r="AU453" s="213" t="s">
        <v>155</v>
      </c>
      <c r="AV453" s="14" t="s">
        <v>155</v>
      </c>
      <c r="AW453" s="14" t="s">
        <v>33</v>
      </c>
      <c r="AX453" s="14" t="s">
        <v>71</v>
      </c>
      <c r="AY453" s="213" t="s">
        <v>146</v>
      </c>
    </row>
    <row r="454" spans="1:65" s="14" customFormat="1" ht="11.25">
      <c r="B454" s="203"/>
      <c r="C454" s="204"/>
      <c r="D454" s="194" t="s">
        <v>159</v>
      </c>
      <c r="E454" s="205" t="s">
        <v>19</v>
      </c>
      <c r="F454" s="206" t="s">
        <v>1047</v>
      </c>
      <c r="G454" s="204"/>
      <c r="H454" s="207">
        <v>8</v>
      </c>
      <c r="I454" s="208"/>
      <c r="J454" s="204"/>
      <c r="K454" s="204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159</v>
      </c>
      <c r="AU454" s="213" t="s">
        <v>155</v>
      </c>
      <c r="AV454" s="14" t="s">
        <v>155</v>
      </c>
      <c r="AW454" s="14" t="s">
        <v>33</v>
      </c>
      <c r="AX454" s="14" t="s">
        <v>71</v>
      </c>
      <c r="AY454" s="213" t="s">
        <v>146</v>
      </c>
    </row>
    <row r="455" spans="1:65" s="13" customFormat="1" ht="11.25">
      <c r="B455" s="192"/>
      <c r="C455" s="193"/>
      <c r="D455" s="194" t="s">
        <v>159</v>
      </c>
      <c r="E455" s="195" t="s">
        <v>19</v>
      </c>
      <c r="F455" s="196" t="s">
        <v>626</v>
      </c>
      <c r="G455" s="193"/>
      <c r="H455" s="195" t="s">
        <v>19</v>
      </c>
      <c r="I455" s="197"/>
      <c r="J455" s="193"/>
      <c r="K455" s="193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159</v>
      </c>
      <c r="AU455" s="202" t="s">
        <v>155</v>
      </c>
      <c r="AV455" s="13" t="s">
        <v>79</v>
      </c>
      <c r="AW455" s="13" t="s">
        <v>33</v>
      </c>
      <c r="AX455" s="13" t="s">
        <v>71</v>
      </c>
      <c r="AY455" s="202" t="s">
        <v>146</v>
      </c>
    </row>
    <row r="456" spans="1:65" s="14" customFormat="1" ht="11.25">
      <c r="B456" s="203"/>
      <c r="C456" s="204"/>
      <c r="D456" s="194" t="s">
        <v>159</v>
      </c>
      <c r="E456" s="205" t="s">
        <v>19</v>
      </c>
      <c r="F456" s="206" t="s">
        <v>1072</v>
      </c>
      <c r="G456" s="204"/>
      <c r="H456" s="207">
        <v>5.82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159</v>
      </c>
      <c r="AU456" s="213" t="s">
        <v>155</v>
      </c>
      <c r="AV456" s="14" t="s">
        <v>155</v>
      </c>
      <c r="AW456" s="14" t="s">
        <v>33</v>
      </c>
      <c r="AX456" s="14" t="s">
        <v>71</v>
      </c>
      <c r="AY456" s="213" t="s">
        <v>146</v>
      </c>
    </row>
    <row r="457" spans="1:65" s="15" customFormat="1" ht="11.25">
      <c r="B457" s="214"/>
      <c r="C457" s="215"/>
      <c r="D457" s="194" t="s">
        <v>159</v>
      </c>
      <c r="E457" s="216" t="s">
        <v>19</v>
      </c>
      <c r="F457" s="217" t="s">
        <v>164</v>
      </c>
      <c r="G457" s="215"/>
      <c r="H457" s="218">
        <v>71.579999999999984</v>
      </c>
      <c r="I457" s="219"/>
      <c r="J457" s="215"/>
      <c r="K457" s="215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159</v>
      </c>
      <c r="AU457" s="224" t="s">
        <v>155</v>
      </c>
      <c r="AV457" s="15" t="s">
        <v>154</v>
      </c>
      <c r="AW457" s="15" t="s">
        <v>33</v>
      </c>
      <c r="AX457" s="15" t="s">
        <v>79</v>
      </c>
      <c r="AY457" s="224" t="s">
        <v>146</v>
      </c>
    </row>
    <row r="458" spans="1:65" s="2" customFormat="1" ht="16.5" customHeight="1">
      <c r="A458" s="35"/>
      <c r="B458" s="36"/>
      <c r="C458" s="225" t="s">
        <v>662</v>
      </c>
      <c r="D458" s="225" t="s">
        <v>261</v>
      </c>
      <c r="E458" s="226" t="s">
        <v>663</v>
      </c>
      <c r="F458" s="227" t="s">
        <v>664</v>
      </c>
      <c r="G458" s="228" t="s">
        <v>152</v>
      </c>
      <c r="H458" s="229">
        <v>78.738</v>
      </c>
      <c r="I458" s="230"/>
      <c r="J458" s="231">
        <f>ROUND(I458*H458,2)</f>
        <v>0</v>
      </c>
      <c r="K458" s="227" t="s">
        <v>153</v>
      </c>
      <c r="L458" s="232"/>
      <c r="M458" s="233" t="s">
        <v>19</v>
      </c>
      <c r="N458" s="234" t="s">
        <v>43</v>
      </c>
      <c r="O458" s="65"/>
      <c r="P458" s="183">
        <f>O458*H458</f>
        <v>0</v>
      </c>
      <c r="Q458" s="183">
        <v>1.18E-2</v>
      </c>
      <c r="R458" s="183">
        <f>Q458*H458</f>
        <v>0.92910839999999995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354</v>
      </c>
      <c r="AT458" s="185" t="s">
        <v>261</v>
      </c>
      <c r="AU458" s="185" t="s">
        <v>155</v>
      </c>
      <c r="AY458" s="18" t="s">
        <v>146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155</v>
      </c>
      <c r="BK458" s="186">
        <f>ROUND(I458*H458,2)</f>
        <v>0</v>
      </c>
      <c r="BL458" s="18" t="s">
        <v>254</v>
      </c>
      <c r="BM458" s="185" t="s">
        <v>665</v>
      </c>
    </row>
    <row r="459" spans="1:65" s="14" customFormat="1" ht="11.25">
      <c r="B459" s="203"/>
      <c r="C459" s="204"/>
      <c r="D459" s="194" t="s">
        <v>159</v>
      </c>
      <c r="E459" s="204"/>
      <c r="F459" s="206" t="s">
        <v>1076</v>
      </c>
      <c r="G459" s="204"/>
      <c r="H459" s="207">
        <v>78.738</v>
      </c>
      <c r="I459" s="208"/>
      <c r="J459" s="204"/>
      <c r="K459" s="204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159</v>
      </c>
      <c r="AU459" s="213" t="s">
        <v>155</v>
      </c>
      <c r="AV459" s="14" t="s">
        <v>155</v>
      </c>
      <c r="AW459" s="14" t="s">
        <v>4</v>
      </c>
      <c r="AX459" s="14" t="s">
        <v>79</v>
      </c>
      <c r="AY459" s="213" t="s">
        <v>146</v>
      </c>
    </row>
    <row r="460" spans="1:65" s="2" customFormat="1" ht="21.75" customHeight="1">
      <c r="A460" s="35"/>
      <c r="B460" s="36"/>
      <c r="C460" s="174" t="s">
        <v>667</v>
      </c>
      <c r="D460" s="174" t="s">
        <v>149</v>
      </c>
      <c r="E460" s="175" t="s">
        <v>668</v>
      </c>
      <c r="F460" s="176" t="s">
        <v>669</v>
      </c>
      <c r="G460" s="177" t="s">
        <v>152</v>
      </c>
      <c r="H460" s="178">
        <v>71.58</v>
      </c>
      <c r="I460" s="179"/>
      <c r="J460" s="180">
        <f>ROUND(I460*H460,2)</f>
        <v>0</v>
      </c>
      <c r="K460" s="176" t="s">
        <v>153</v>
      </c>
      <c r="L460" s="40"/>
      <c r="M460" s="181" t="s">
        <v>19</v>
      </c>
      <c r="N460" s="182" t="s">
        <v>43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254</v>
      </c>
      <c r="AT460" s="185" t="s">
        <v>149</v>
      </c>
      <c r="AU460" s="185" t="s">
        <v>155</v>
      </c>
      <c r="AY460" s="18" t="s">
        <v>146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155</v>
      </c>
      <c r="BK460" s="186">
        <f>ROUND(I460*H460,2)</f>
        <v>0</v>
      </c>
      <c r="BL460" s="18" t="s">
        <v>254</v>
      </c>
      <c r="BM460" s="185" t="s">
        <v>670</v>
      </c>
    </row>
    <row r="461" spans="1:65" s="2" customFormat="1" ht="11.25">
      <c r="A461" s="35"/>
      <c r="B461" s="36"/>
      <c r="C461" s="37"/>
      <c r="D461" s="187" t="s">
        <v>157</v>
      </c>
      <c r="E461" s="37"/>
      <c r="F461" s="188" t="s">
        <v>671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157</v>
      </c>
      <c r="AU461" s="18" t="s">
        <v>155</v>
      </c>
    </row>
    <row r="462" spans="1:65" s="14" customFormat="1" ht="11.25">
      <c r="B462" s="203"/>
      <c r="C462" s="204"/>
      <c r="D462" s="194" t="s">
        <v>159</v>
      </c>
      <c r="E462" s="205" t="s">
        <v>19</v>
      </c>
      <c r="F462" s="206" t="s">
        <v>1077</v>
      </c>
      <c r="G462" s="204"/>
      <c r="H462" s="207">
        <v>71.58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159</v>
      </c>
      <c r="AU462" s="213" t="s">
        <v>155</v>
      </c>
      <c r="AV462" s="14" t="s">
        <v>155</v>
      </c>
      <c r="AW462" s="14" t="s">
        <v>33</v>
      </c>
      <c r="AX462" s="14" t="s">
        <v>79</v>
      </c>
      <c r="AY462" s="213" t="s">
        <v>146</v>
      </c>
    </row>
    <row r="463" spans="1:65" s="2" customFormat="1" ht="21.75" customHeight="1">
      <c r="A463" s="35"/>
      <c r="B463" s="36"/>
      <c r="C463" s="174" t="s">
        <v>673</v>
      </c>
      <c r="D463" s="174" t="s">
        <v>149</v>
      </c>
      <c r="E463" s="175" t="s">
        <v>674</v>
      </c>
      <c r="F463" s="176" t="s">
        <v>675</v>
      </c>
      <c r="G463" s="177" t="s">
        <v>152</v>
      </c>
      <c r="H463" s="178">
        <v>71.58</v>
      </c>
      <c r="I463" s="179"/>
      <c r="J463" s="180">
        <f>ROUND(I463*H463,2)</f>
        <v>0</v>
      </c>
      <c r="K463" s="176" t="s">
        <v>153</v>
      </c>
      <c r="L463" s="40"/>
      <c r="M463" s="181" t="s">
        <v>19</v>
      </c>
      <c r="N463" s="182" t="s">
        <v>43</v>
      </c>
      <c r="O463" s="65"/>
      <c r="P463" s="183">
        <f>O463*H463</f>
        <v>0</v>
      </c>
      <c r="Q463" s="183">
        <v>0</v>
      </c>
      <c r="R463" s="183">
        <f>Q463*H463</f>
        <v>0</v>
      </c>
      <c r="S463" s="183">
        <v>0</v>
      </c>
      <c r="T463" s="18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5" t="s">
        <v>254</v>
      </c>
      <c r="AT463" s="185" t="s">
        <v>149</v>
      </c>
      <c r="AU463" s="185" t="s">
        <v>155</v>
      </c>
      <c r="AY463" s="18" t="s">
        <v>146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8" t="s">
        <v>155</v>
      </c>
      <c r="BK463" s="186">
        <f>ROUND(I463*H463,2)</f>
        <v>0</v>
      </c>
      <c r="BL463" s="18" t="s">
        <v>254</v>
      </c>
      <c r="BM463" s="185" t="s">
        <v>676</v>
      </c>
    </row>
    <row r="464" spans="1:65" s="2" customFormat="1" ht="11.25">
      <c r="A464" s="35"/>
      <c r="B464" s="36"/>
      <c r="C464" s="37"/>
      <c r="D464" s="187" t="s">
        <v>157</v>
      </c>
      <c r="E464" s="37"/>
      <c r="F464" s="188" t="s">
        <v>677</v>
      </c>
      <c r="G464" s="37"/>
      <c r="H464" s="37"/>
      <c r="I464" s="189"/>
      <c r="J464" s="37"/>
      <c r="K464" s="37"/>
      <c r="L464" s="40"/>
      <c r="M464" s="190"/>
      <c r="N464" s="191"/>
      <c r="O464" s="65"/>
      <c r="P464" s="65"/>
      <c r="Q464" s="65"/>
      <c r="R464" s="65"/>
      <c r="S464" s="65"/>
      <c r="T464" s="66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157</v>
      </c>
      <c r="AU464" s="18" t="s">
        <v>155</v>
      </c>
    </row>
    <row r="465" spans="1:65" s="14" customFormat="1" ht="11.25">
      <c r="B465" s="203"/>
      <c r="C465" s="204"/>
      <c r="D465" s="194" t="s">
        <v>159</v>
      </c>
      <c r="E465" s="205" t="s">
        <v>19</v>
      </c>
      <c r="F465" s="206" t="s">
        <v>1077</v>
      </c>
      <c r="G465" s="204"/>
      <c r="H465" s="207">
        <v>71.58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159</v>
      </c>
      <c r="AU465" s="213" t="s">
        <v>155</v>
      </c>
      <c r="AV465" s="14" t="s">
        <v>155</v>
      </c>
      <c r="AW465" s="14" t="s">
        <v>33</v>
      </c>
      <c r="AX465" s="14" t="s">
        <v>79</v>
      </c>
      <c r="AY465" s="213" t="s">
        <v>146</v>
      </c>
    </row>
    <row r="466" spans="1:65" s="2" customFormat="1" ht="16.5" customHeight="1">
      <c r="A466" s="35"/>
      <c r="B466" s="36"/>
      <c r="C466" s="174" t="s">
        <v>678</v>
      </c>
      <c r="D466" s="174" t="s">
        <v>149</v>
      </c>
      <c r="E466" s="175" t="s">
        <v>679</v>
      </c>
      <c r="F466" s="176" t="s">
        <v>680</v>
      </c>
      <c r="G466" s="177" t="s">
        <v>305</v>
      </c>
      <c r="H466" s="178">
        <v>48</v>
      </c>
      <c r="I466" s="179"/>
      <c r="J466" s="180">
        <f>ROUND(I466*H466,2)</f>
        <v>0</v>
      </c>
      <c r="K466" s="176" t="s">
        <v>153</v>
      </c>
      <c r="L466" s="40"/>
      <c r="M466" s="181" t="s">
        <v>19</v>
      </c>
      <c r="N466" s="182" t="s">
        <v>43</v>
      </c>
      <c r="O466" s="65"/>
      <c r="P466" s="183">
        <f>O466*H466</f>
        <v>0</v>
      </c>
      <c r="Q466" s="183">
        <v>3.0000000000000001E-5</v>
      </c>
      <c r="R466" s="183">
        <f>Q466*H466</f>
        <v>1.4400000000000001E-3</v>
      </c>
      <c r="S466" s="183">
        <v>0</v>
      </c>
      <c r="T466" s="18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5" t="s">
        <v>254</v>
      </c>
      <c r="AT466" s="185" t="s">
        <v>149</v>
      </c>
      <c r="AU466" s="185" t="s">
        <v>155</v>
      </c>
      <c r="AY466" s="18" t="s">
        <v>146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8" t="s">
        <v>155</v>
      </c>
      <c r="BK466" s="186">
        <f>ROUND(I466*H466,2)</f>
        <v>0</v>
      </c>
      <c r="BL466" s="18" t="s">
        <v>254</v>
      </c>
      <c r="BM466" s="185" t="s">
        <v>681</v>
      </c>
    </row>
    <row r="467" spans="1:65" s="2" customFormat="1" ht="11.25">
      <c r="A467" s="35"/>
      <c r="B467" s="36"/>
      <c r="C467" s="37"/>
      <c r="D467" s="187" t="s">
        <v>157</v>
      </c>
      <c r="E467" s="37"/>
      <c r="F467" s="188" t="s">
        <v>682</v>
      </c>
      <c r="G467" s="37"/>
      <c r="H467" s="37"/>
      <c r="I467" s="189"/>
      <c r="J467" s="37"/>
      <c r="K467" s="37"/>
      <c r="L467" s="40"/>
      <c r="M467" s="190"/>
      <c r="N467" s="191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157</v>
      </c>
      <c r="AU467" s="18" t="s">
        <v>155</v>
      </c>
    </row>
    <row r="468" spans="1:65" s="13" customFormat="1" ht="11.25">
      <c r="B468" s="192"/>
      <c r="C468" s="193"/>
      <c r="D468" s="194" t="s">
        <v>159</v>
      </c>
      <c r="E468" s="195" t="s">
        <v>19</v>
      </c>
      <c r="F468" s="196" t="s">
        <v>624</v>
      </c>
      <c r="G468" s="193"/>
      <c r="H468" s="195" t="s">
        <v>19</v>
      </c>
      <c r="I468" s="197"/>
      <c r="J468" s="193"/>
      <c r="K468" s="193"/>
      <c r="L468" s="198"/>
      <c r="M468" s="199"/>
      <c r="N468" s="200"/>
      <c r="O468" s="200"/>
      <c r="P468" s="200"/>
      <c r="Q468" s="200"/>
      <c r="R468" s="200"/>
      <c r="S468" s="200"/>
      <c r="T468" s="201"/>
      <c r="AT468" s="202" t="s">
        <v>159</v>
      </c>
      <c r="AU468" s="202" t="s">
        <v>155</v>
      </c>
      <c r="AV468" s="13" t="s">
        <v>79</v>
      </c>
      <c r="AW468" s="13" t="s">
        <v>33</v>
      </c>
      <c r="AX468" s="13" t="s">
        <v>71</v>
      </c>
      <c r="AY468" s="202" t="s">
        <v>146</v>
      </c>
    </row>
    <row r="469" spans="1:65" s="14" customFormat="1" ht="11.25">
      <c r="B469" s="203"/>
      <c r="C469" s="204"/>
      <c r="D469" s="194" t="s">
        <v>159</v>
      </c>
      <c r="E469" s="205" t="s">
        <v>19</v>
      </c>
      <c r="F469" s="206" t="s">
        <v>1078</v>
      </c>
      <c r="G469" s="204"/>
      <c r="H469" s="207">
        <v>48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159</v>
      </c>
      <c r="AU469" s="213" t="s">
        <v>155</v>
      </c>
      <c r="AV469" s="14" t="s">
        <v>155</v>
      </c>
      <c r="AW469" s="14" t="s">
        <v>33</v>
      </c>
      <c r="AX469" s="14" t="s">
        <v>79</v>
      </c>
      <c r="AY469" s="213" t="s">
        <v>146</v>
      </c>
    </row>
    <row r="470" spans="1:65" s="2" customFormat="1" ht="24.2" customHeight="1">
      <c r="A470" s="35"/>
      <c r="B470" s="36"/>
      <c r="C470" s="174" t="s">
        <v>684</v>
      </c>
      <c r="D470" s="174" t="s">
        <v>149</v>
      </c>
      <c r="E470" s="175" t="s">
        <v>685</v>
      </c>
      <c r="F470" s="176" t="s">
        <v>686</v>
      </c>
      <c r="G470" s="177" t="s">
        <v>333</v>
      </c>
      <c r="H470" s="178">
        <v>1.502</v>
      </c>
      <c r="I470" s="179"/>
      <c r="J470" s="180">
        <f>ROUND(I470*H470,2)</f>
        <v>0</v>
      </c>
      <c r="K470" s="176" t="s">
        <v>153</v>
      </c>
      <c r="L470" s="40"/>
      <c r="M470" s="181" t="s">
        <v>19</v>
      </c>
      <c r="N470" s="182" t="s">
        <v>43</v>
      </c>
      <c r="O470" s="65"/>
      <c r="P470" s="183">
        <f>O470*H470</f>
        <v>0</v>
      </c>
      <c r="Q470" s="183">
        <v>0</v>
      </c>
      <c r="R470" s="183">
        <f>Q470*H470</f>
        <v>0</v>
      </c>
      <c r="S470" s="183">
        <v>0</v>
      </c>
      <c r="T470" s="18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5" t="s">
        <v>254</v>
      </c>
      <c r="AT470" s="185" t="s">
        <v>149</v>
      </c>
      <c r="AU470" s="185" t="s">
        <v>155</v>
      </c>
      <c r="AY470" s="18" t="s">
        <v>146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8" t="s">
        <v>155</v>
      </c>
      <c r="BK470" s="186">
        <f>ROUND(I470*H470,2)</f>
        <v>0</v>
      </c>
      <c r="BL470" s="18" t="s">
        <v>254</v>
      </c>
      <c r="BM470" s="185" t="s">
        <v>687</v>
      </c>
    </row>
    <row r="471" spans="1:65" s="2" customFormat="1" ht="11.25">
      <c r="A471" s="35"/>
      <c r="B471" s="36"/>
      <c r="C471" s="37"/>
      <c r="D471" s="187" t="s">
        <v>157</v>
      </c>
      <c r="E471" s="37"/>
      <c r="F471" s="188" t="s">
        <v>688</v>
      </c>
      <c r="G471" s="37"/>
      <c r="H471" s="37"/>
      <c r="I471" s="189"/>
      <c r="J471" s="37"/>
      <c r="K471" s="37"/>
      <c r="L471" s="40"/>
      <c r="M471" s="190"/>
      <c r="N471" s="191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157</v>
      </c>
      <c r="AU471" s="18" t="s">
        <v>155</v>
      </c>
    </row>
    <row r="472" spans="1:65" s="2" customFormat="1" ht="24.2" customHeight="1">
      <c r="A472" s="35"/>
      <c r="B472" s="36"/>
      <c r="C472" s="174" t="s">
        <v>689</v>
      </c>
      <c r="D472" s="174" t="s">
        <v>149</v>
      </c>
      <c r="E472" s="175" t="s">
        <v>690</v>
      </c>
      <c r="F472" s="176" t="s">
        <v>691</v>
      </c>
      <c r="G472" s="177" t="s">
        <v>333</v>
      </c>
      <c r="H472" s="178">
        <v>1.502</v>
      </c>
      <c r="I472" s="179"/>
      <c r="J472" s="180">
        <f>ROUND(I472*H472,2)</f>
        <v>0</v>
      </c>
      <c r="K472" s="176" t="s">
        <v>153</v>
      </c>
      <c r="L472" s="40"/>
      <c r="M472" s="181" t="s">
        <v>19</v>
      </c>
      <c r="N472" s="182" t="s">
        <v>43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254</v>
      </c>
      <c r="AT472" s="185" t="s">
        <v>149</v>
      </c>
      <c r="AU472" s="185" t="s">
        <v>155</v>
      </c>
      <c r="AY472" s="18" t="s">
        <v>146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155</v>
      </c>
      <c r="BK472" s="186">
        <f>ROUND(I472*H472,2)</f>
        <v>0</v>
      </c>
      <c r="BL472" s="18" t="s">
        <v>254</v>
      </c>
      <c r="BM472" s="185" t="s">
        <v>692</v>
      </c>
    </row>
    <row r="473" spans="1:65" s="2" customFormat="1" ht="11.25">
      <c r="A473" s="35"/>
      <c r="B473" s="36"/>
      <c r="C473" s="37"/>
      <c r="D473" s="187" t="s">
        <v>157</v>
      </c>
      <c r="E473" s="37"/>
      <c r="F473" s="188" t="s">
        <v>693</v>
      </c>
      <c r="G473" s="37"/>
      <c r="H473" s="37"/>
      <c r="I473" s="189"/>
      <c r="J473" s="37"/>
      <c r="K473" s="37"/>
      <c r="L473" s="40"/>
      <c r="M473" s="190"/>
      <c r="N473" s="191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157</v>
      </c>
      <c r="AU473" s="18" t="s">
        <v>155</v>
      </c>
    </row>
    <row r="474" spans="1:65" s="2" customFormat="1" ht="24.2" customHeight="1">
      <c r="A474" s="35"/>
      <c r="B474" s="36"/>
      <c r="C474" s="174" t="s">
        <v>694</v>
      </c>
      <c r="D474" s="174" t="s">
        <v>149</v>
      </c>
      <c r="E474" s="175" t="s">
        <v>695</v>
      </c>
      <c r="F474" s="176" t="s">
        <v>696</v>
      </c>
      <c r="G474" s="177" t="s">
        <v>333</v>
      </c>
      <c r="H474" s="178">
        <v>1.502</v>
      </c>
      <c r="I474" s="179"/>
      <c r="J474" s="180">
        <f>ROUND(I474*H474,2)</f>
        <v>0</v>
      </c>
      <c r="K474" s="176" t="s">
        <v>153</v>
      </c>
      <c r="L474" s="40"/>
      <c r="M474" s="181" t="s">
        <v>19</v>
      </c>
      <c r="N474" s="182" t="s">
        <v>43</v>
      </c>
      <c r="O474" s="65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254</v>
      </c>
      <c r="AT474" s="185" t="s">
        <v>149</v>
      </c>
      <c r="AU474" s="185" t="s">
        <v>155</v>
      </c>
      <c r="AY474" s="18" t="s">
        <v>146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155</v>
      </c>
      <c r="BK474" s="186">
        <f>ROUND(I474*H474,2)</f>
        <v>0</v>
      </c>
      <c r="BL474" s="18" t="s">
        <v>254</v>
      </c>
      <c r="BM474" s="185" t="s">
        <v>697</v>
      </c>
    </row>
    <row r="475" spans="1:65" s="2" customFormat="1" ht="11.25">
      <c r="A475" s="35"/>
      <c r="B475" s="36"/>
      <c r="C475" s="37"/>
      <c r="D475" s="187" t="s">
        <v>157</v>
      </c>
      <c r="E475" s="37"/>
      <c r="F475" s="188" t="s">
        <v>698</v>
      </c>
      <c r="G475" s="37"/>
      <c r="H475" s="37"/>
      <c r="I475" s="189"/>
      <c r="J475" s="37"/>
      <c r="K475" s="37"/>
      <c r="L475" s="40"/>
      <c r="M475" s="190"/>
      <c r="N475" s="191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157</v>
      </c>
      <c r="AU475" s="18" t="s">
        <v>155</v>
      </c>
    </row>
    <row r="476" spans="1:65" s="2" customFormat="1" ht="33" customHeight="1">
      <c r="A476" s="35"/>
      <c r="B476" s="36"/>
      <c r="C476" s="174" t="s">
        <v>699</v>
      </c>
      <c r="D476" s="174" t="s">
        <v>149</v>
      </c>
      <c r="E476" s="175" t="s">
        <v>700</v>
      </c>
      <c r="F476" s="176" t="s">
        <v>701</v>
      </c>
      <c r="G476" s="177" t="s">
        <v>333</v>
      </c>
      <c r="H476" s="178">
        <v>28.538</v>
      </c>
      <c r="I476" s="179"/>
      <c r="J476" s="180">
        <f>ROUND(I476*H476,2)</f>
        <v>0</v>
      </c>
      <c r="K476" s="176" t="s">
        <v>153</v>
      </c>
      <c r="L476" s="40"/>
      <c r="M476" s="181" t="s">
        <v>19</v>
      </c>
      <c r="N476" s="182" t="s">
        <v>43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254</v>
      </c>
      <c r="AT476" s="185" t="s">
        <v>149</v>
      </c>
      <c r="AU476" s="185" t="s">
        <v>155</v>
      </c>
      <c r="AY476" s="18" t="s">
        <v>146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155</v>
      </c>
      <c r="BK476" s="186">
        <f>ROUND(I476*H476,2)</f>
        <v>0</v>
      </c>
      <c r="BL476" s="18" t="s">
        <v>254</v>
      </c>
      <c r="BM476" s="185" t="s">
        <v>702</v>
      </c>
    </row>
    <row r="477" spans="1:65" s="2" customFormat="1" ht="11.25">
      <c r="A477" s="35"/>
      <c r="B477" s="36"/>
      <c r="C477" s="37"/>
      <c r="D477" s="187" t="s">
        <v>157</v>
      </c>
      <c r="E477" s="37"/>
      <c r="F477" s="188" t="s">
        <v>703</v>
      </c>
      <c r="G477" s="37"/>
      <c r="H477" s="37"/>
      <c r="I477" s="189"/>
      <c r="J477" s="37"/>
      <c r="K477" s="37"/>
      <c r="L477" s="40"/>
      <c r="M477" s="190"/>
      <c r="N477" s="191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157</v>
      </c>
      <c r="AU477" s="18" t="s">
        <v>155</v>
      </c>
    </row>
    <row r="478" spans="1:65" s="14" customFormat="1" ht="11.25">
      <c r="B478" s="203"/>
      <c r="C478" s="204"/>
      <c r="D478" s="194" t="s">
        <v>159</v>
      </c>
      <c r="E478" s="204"/>
      <c r="F478" s="206" t="s">
        <v>1079</v>
      </c>
      <c r="G478" s="204"/>
      <c r="H478" s="207">
        <v>28.538</v>
      </c>
      <c r="I478" s="208"/>
      <c r="J478" s="204"/>
      <c r="K478" s="204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159</v>
      </c>
      <c r="AU478" s="213" t="s">
        <v>155</v>
      </c>
      <c r="AV478" s="14" t="s">
        <v>155</v>
      </c>
      <c r="AW478" s="14" t="s">
        <v>4</v>
      </c>
      <c r="AX478" s="14" t="s">
        <v>79</v>
      </c>
      <c r="AY478" s="213" t="s">
        <v>146</v>
      </c>
    </row>
    <row r="479" spans="1:65" s="12" customFormat="1" ht="22.9" customHeight="1">
      <c r="B479" s="158"/>
      <c r="C479" s="159"/>
      <c r="D479" s="160" t="s">
        <v>70</v>
      </c>
      <c r="E479" s="172" t="s">
        <v>705</v>
      </c>
      <c r="F479" s="172" t="s">
        <v>706</v>
      </c>
      <c r="G479" s="159"/>
      <c r="H479" s="159"/>
      <c r="I479" s="162"/>
      <c r="J479" s="173">
        <f>BK479</f>
        <v>0</v>
      </c>
      <c r="K479" s="159"/>
      <c r="L479" s="164"/>
      <c r="M479" s="165"/>
      <c r="N479" s="166"/>
      <c r="O479" s="166"/>
      <c r="P479" s="167">
        <f>SUM(P480:P487)</f>
        <v>0</v>
      </c>
      <c r="Q479" s="166"/>
      <c r="R479" s="167">
        <f>SUM(R480:R487)</f>
        <v>1.3600000000000001E-3</v>
      </c>
      <c r="S479" s="166"/>
      <c r="T479" s="168">
        <f>SUM(T480:T487)</f>
        <v>0</v>
      </c>
      <c r="AR479" s="169" t="s">
        <v>155</v>
      </c>
      <c r="AT479" s="170" t="s">
        <v>70</v>
      </c>
      <c r="AU479" s="170" t="s">
        <v>79</v>
      </c>
      <c r="AY479" s="169" t="s">
        <v>146</v>
      </c>
      <c r="BK479" s="171">
        <f>SUM(BK480:BK487)</f>
        <v>0</v>
      </c>
    </row>
    <row r="480" spans="1:65" s="2" customFormat="1" ht="16.5" customHeight="1">
      <c r="A480" s="35"/>
      <c r="B480" s="36"/>
      <c r="C480" s="174" t="s">
        <v>707</v>
      </c>
      <c r="D480" s="174" t="s">
        <v>149</v>
      </c>
      <c r="E480" s="175" t="s">
        <v>708</v>
      </c>
      <c r="F480" s="176" t="s">
        <v>709</v>
      </c>
      <c r="G480" s="177" t="s">
        <v>152</v>
      </c>
      <c r="H480" s="178">
        <v>4</v>
      </c>
      <c r="I480" s="179"/>
      <c r="J480" s="180">
        <f>ROUND(I480*H480,2)</f>
        <v>0</v>
      </c>
      <c r="K480" s="176" t="s">
        <v>153</v>
      </c>
      <c r="L480" s="40"/>
      <c r="M480" s="181" t="s">
        <v>19</v>
      </c>
      <c r="N480" s="182" t="s">
        <v>43</v>
      </c>
      <c r="O480" s="65"/>
      <c r="P480" s="183">
        <f>O480*H480</f>
        <v>0</v>
      </c>
      <c r="Q480" s="183">
        <v>1.7000000000000001E-4</v>
      </c>
      <c r="R480" s="183">
        <f>Q480*H480</f>
        <v>6.8000000000000005E-4</v>
      </c>
      <c r="S480" s="183">
        <v>0</v>
      </c>
      <c r="T480" s="184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85" t="s">
        <v>254</v>
      </c>
      <c r="AT480" s="185" t="s">
        <v>149</v>
      </c>
      <c r="AU480" s="185" t="s">
        <v>155</v>
      </c>
      <c r="AY480" s="18" t="s">
        <v>146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18" t="s">
        <v>155</v>
      </c>
      <c r="BK480" s="186">
        <f>ROUND(I480*H480,2)</f>
        <v>0</v>
      </c>
      <c r="BL480" s="18" t="s">
        <v>254</v>
      </c>
      <c r="BM480" s="185" t="s">
        <v>710</v>
      </c>
    </row>
    <row r="481" spans="1:65" s="2" customFormat="1" ht="11.25">
      <c r="A481" s="35"/>
      <c r="B481" s="36"/>
      <c r="C481" s="37"/>
      <c r="D481" s="187" t="s">
        <v>157</v>
      </c>
      <c r="E481" s="37"/>
      <c r="F481" s="188" t="s">
        <v>711</v>
      </c>
      <c r="G481" s="37"/>
      <c r="H481" s="37"/>
      <c r="I481" s="189"/>
      <c r="J481" s="37"/>
      <c r="K481" s="37"/>
      <c r="L481" s="40"/>
      <c r="M481" s="190"/>
      <c r="N481" s="191"/>
      <c r="O481" s="65"/>
      <c r="P481" s="65"/>
      <c r="Q481" s="65"/>
      <c r="R481" s="65"/>
      <c r="S481" s="65"/>
      <c r="T481" s="66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157</v>
      </c>
      <c r="AU481" s="18" t="s">
        <v>155</v>
      </c>
    </row>
    <row r="482" spans="1:65" s="13" customFormat="1" ht="11.25">
      <c r="B482" s="192"/>
      <c r="C482" s="193"/>
      <c r="D482" s="194" t="s">
        <v>159</v>
      </c>
      <c r="E482" s="195" t="s">
        <v>19</v>
      </c>
      <c r="F482" s="196" t="s">
        <v>712</v>
      </c>
      <c r="G482" s="193"/>
      <c r="H482" s="195" t="s">
        <v>19</v>
      </c>
      <c r="I482" s="197"/>
      <c r="J482" s="193"/>
      <c r="K482" s="193"/>
      <c r="L482" s="198"/>
      <c r="M482" s="199"/>
      <c r="N482" s="200"/>
      <c r="O482" s="200"/>
      <c r="P482" s="200"/>
      <c r="Q482" s="200"/>
      <c r="R482" s="200"/>
      <c r="S482" s="200"/>
      <c r="T482" s="201"/>
      <c r="AT482" s="202" t="s">
        <v>159</v>
      </c>
      <c r="AU482" s="202" t="s">
        <v>155</v>
      </c>
      <c r="AV482" s="13" t="s">
        <v>79</v>
      </c>
      <c r="AW482" s="13" t="s">
        <v>33</v>
      </c>
      <c r="AX482" s="13" t="s">
        <v>71</v>
      </c>
      <c r="AY482" s="202" t="s">
        <v>146</v>
      </c>
    </row>
    <row r="483" spans="1:65" s="14" customFormat="1" ht="11.25">
      <c r="B483" s="203"/>
      <c r="C483" s="204"/>
      <c r="D483" s="194" t="s">
        <v>159</v>
      </c>
      <c r="E483" s="205" t="s">
        <v>19</v>
      </c>
      <c r="F483" s="206" t="s">
        <v>1080</v>
      </c>
      <c r="G483" s="204"/>
      <c r="H483" s="207">
        <v>4</v>
      </c>
      <c r="I483" s="208"/>
      <c r="J483" s="204"/>
      <c r="K483" s="204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159</v>
      </c>
      <c r="AU483" s="213" t="s">
        <v>155</v>
      </c>
      <c r="AV483" s="14" t="s">
        <v>155</v>
      </c>
      <c r="AW483" s="14" t="s">
        <v>33</v>
      </c>
      <c r="AX483" s="14" t="s">
        <v>79</v>
      </c>
      <c r="AY483" s="213" t="s">
        <v>146</v>
      </c>
    </row>
    <row r="484" spans="1:65" s="2" customFormat="1" ht="16.5" customHeight="1">
      <c r="A484" s="35"/>
      <c r="B484" s="36"/>
      <c r="C484" s="174" t="s">
        <v>714</v>
      </c>
      <c r="D484" s="174" t="s">
        <v>149</v>
      </c>
      <c r="E484" s="175" t="s">
        <v>715</v>
      </c>
      <c r="F484" s="176" t="s">
        <v>716</v>
      </c>
      <c r="G484" s="177" t="s">
        <v>152</v>
      </c>
      <c r="H484" s="178">
        <v>4</v>
      </c>
      <c r="I484" s="179"/>
      <c r="J484" s="180">
        <f>ROUND(I484*H484,2)</f>
        <v>0</v>
      </c>
      <c r="K484" s="176" t="s">
        <v>153</v>
      </c>
      <c r="L484" s="40"/>
      <c r="M484" s="181" t="s">
        <v>19</v>
      </c>
      <c r="N484" s="182" t="s">
        <v>43</v>
      </c>
      <c r="O484" s="65"/>
      <c r="P484" s="183">
        <f>O484*H484</f>
        <v>0</v>
      </c>
      <c r="Q484" s="183">
        <v>1.7000000000000001E-4</v>
      </c>
      <c r="R484" s="183">
        <f>Q484*H484</f>
        <v>6.8000000000000005E-4</v>
      </c>
      <c r="S484" s="183">
        <v>0</v>
      </c>
      <c r="T484" s="18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5" t="s">
        <v>254</v>
      </c>
      <c r="AT484" s="185" t="s">
        <v>149</v>
      </c>
      <c r="AU484" s="185" t="s">
        <v>155</v>
      </c>
      <c r="AY484" s="18" t="s">
        <v>146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8" t="s">
        <v>155</v>
      </c>
      <c r="BK484" s="186">
        <f>ROUND(I484*H484,2)</f>
        <v>0</v>
      </c>
      <c r="BL484" s="18" t="s">
        <v>254</v>
      </c>
      <c r="BM484" s="185" t="s">
        <v>717</v>
      </c>
    </row>
    <row r="485" spans="1:65" s="2" customFormat="1" ht="11.25">
      <c r="A485" s="35"/>
      <c r="B485" s="36"/>
      <c r="C485" s="37"/>
      <c r="D485" s="187" t="s">
        <v>157</v>
      </c>
      <c r="E485" s="37"/>
      <c r="F485" s="188" t="s">
        <v>718</v>
      </c>
      <c r="G485" s="37"/>
      <c r="H485" s="37"/>
      <c r="I485" s="189"/>
      <c r="J485" s="37"/>
      <c r="K485" s="37"/>
      <c r="L485" s="40"/>
      <c r="M485" s="190"/>
      <c r="N485" s="191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157</v>
      </c>
      <c r="AU485" s="18" t="s">
        <v>155</v>
      </c>
    </row>
    <row r="486" spans="1:65" s="13" customFormat="1" ht="11.25">
      <c r="B486" s="192"/>
      <c r="C486" s="193"/>
      <c r="D486" s="194" t="s">
        <v>159</v>
      </c>
      <c r="E486" s="195" t="s">
        <v>19</v>
      </c>
      <c r="F486" s="196" t="s">
        <v>712</v>
      </c>
      <c r="G486" s="193"/>
      <c r="H486" s="195" t="s">
        <v>19</v>
      </c>
      <c r="I486" s="197"/>
      <c r="J486" s="193"/>
      <c r="K486" s="193"/>
      <c r="L486" s="198"/>
      <c r="M486" s="199"/>
      <c r="N486" s="200"/>
      <c r="O486" s="200"/>
      <c r="P486" s="200"/>
      <c r="Q486" s="200"/>
      <c r="R486" s="200"/>
      <c r="S486" s="200"/>
      <c r="T486" s="201"/>
      <c r="AT486" s="202" t="s">
        <v>159</v>
      </c>
      <c r="AU486" s="202" t="s">
        <v>155</v>
      </c>
      <c r="AV486" s="13" t="s">
        <v>79</v>
      </c>
      <c r="AW486" s="13" t="s">
        <v>33</v>
      </c>
      <c r="AX486" s="13" t="s">
        <v>71</v>
      </c>
      <c r="AY486" s="202" t="s">
        <v>146</v>
      </c>
    </row>
    <row r="487" spans="1:65" s="14" customFormat="1" ht="11.25">
      <c r="B487" s="203"/>
      <c r="C487" s="204"/>
      <c r="D487" s="194" t="s">
        <v>159</v>
      </c>
      <c r="E487" s="205" t="s">
        <v>19</v>
      </c>
      <c r="F487" s="206" t="s">
        <v>1080</v>
      </c>
      <c r="G487" s="204"/>
      <c r="H487" s="207">
        <v>4</v>
      </c>
      <c r="I487" s="208"/>
      <c r="J487" s="204"/>
      <c r="K487" s="204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159</v>
      </c>
      <c r="AU487" s="213" t="s">
        <v>155</v>
      </c>
      <c r="AV487" s="14" t="s">
        <v>155</v>
      </c>
      <c r="AW487" s="14" t="s">
        <v>33</v>
      </c>
      <c r="AX487" s="14" t="s">
        <v>79</v>
      </c>
      <c r="AY487" s="213" t="s">
        <v>146</v>
      </c>
    </row>
    <row r="488" spans="1:65" s="12" customFormat="1" ht="22.9" customHeight="1">
      <c r="B488" s="158"/>
      <c r="C488" s="159"/>
      <c r="D488" s="160" t="s">
        <v>70</v>
      </c>
      <c r="E488" s="172" t="s">
        <v>719</v>
      </c>
      <c r="F488" s="172" t="s">
        <v>720</v>
      </c>
      <c r="G488" s="159"/>
      <c r="H488" s="159"/>
      <c r="I488" s="162"/>
      <c r="J488" s="173">
        <f>BK488</f>
        <v>0</v>
      </c>
      <c r="K488" s="159"/>
      <c r="L488" s="164"/>
      <c r="M488" s="165"/>
      <c r="N488" s="166"/>
      <c r="O488" s="166"/>
      <c r="P488" s="167">
        <f>SUM(P489:P524)</f>
        <v>0</v>
      </c>
      <c r="Q488" s="166"/>
      <c r="R488" s="167">
        <f>SUM(R489:R524)</f>
        <v>0.35817887999999998</v>
      </c>
      <c r="S488" s="166"/>
      <c r="T488" s="168">
        <f>SUM(T489:T524)</f>
        <v>7.3698780000000005E-2</v>
      </c>
      <c r="AR488" s="169" t="s">
        <v>155</v>
      </c>
      <c r="AT488" s="170" t="s">
        <v>70</v>
      </c>
      <c r="AU488" s="170" t="s">
        <v>79</v>
      </c>
      <c r="AY488" s="169" t="s">
        <v>146</v>
      </c>
      <c r="BK488" s="171">
        <f>SUM(BK489:BK524)</f>
        <v>0</v>
      </c>
    </row>
    <row r="489" spans="1:65" s="2" customFormat="1" ht="16.5" customHeight="1">
      <c r="A489" s="35"/>
      <c r="B489" s="36"/>
      <c r="C489" s="174" t="s">
        <v>721</v>
      </c>
      <c r="D489" s="174" t="s">
        <v>149</v>
      </c>
      <c r="E489" s="175" t="s">
        <v>722</v>
      </c>
      <c r="F489" s="176" t="s">
        <v>723</v>
      </c>
      <c r="G489" s="177" t="s">
        <v>152</v>
      </c>
      <c r="H489" s="178">
        <v>237.738</v>
      </c>
      <c r="I489" s="179"/>
      <c r="J489" s="180">
        <f>ROUND(I489*H489,2)</f>
        <v>0</v>
      </c>
      <c r="K489" s="176" t="s">
        <v>153</v>
      </c>
      <c r="L489" s="40"/>
      <c r="M489" s="181" t="s">
        <v>19</v>
      </c>
      <c r="N489" s="182" t="s">
        <v>43</v>
      </c>
      <c r="O489" s="65"/>
      <c r="P489" s="183">
        <f>O489*H489</f>
        <v>0</v>
      </c>
      <c r="Q489" s="183">
        <v>0</v>
      </c>
      <c r="R489" s="183">
        <f>Q489*H489</f>
        <v>0</v>
      </c>
      <c r="S489" s="183">
        <v>0</v>
      </c>
      <c r="T489" s="18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5" t="s">
        <v>254</v>
      </c>
      <c r="AT489" s="185" t="s">
        <v>149</v>
      </c>
      <c r="AU489" s="185" t="s">
        <v>155</v>
      </c>
      <c r="AY489" s="18" t="s">
        <v>146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8" t="s">
        <v>155</v>
      </c>
      <c r="BK489" s="186">
        <f>ROUND(I489*H489,2)</f>
        <v>0</v>
      </c>
      <c r="BL489" s="18" t="s">
        <v>254</v>
      </c>
      <c r="BM489" s="185" t="s">
        <v>724</v>
      </c>
    </row>
    <row r="490" spans="1:65" s="2" customFormat="1" ht="11.25">
      <c r="A490" s="35"/>
      <c r="B490" s="36"/>
      <c r="C490" s="37"/>
      <c r="D490" s="187" t="s">
        <v>157</v>
      </c>
      <c r="E490" s="37"/>
      <c r="F490" s="188" t="s">
        <v>725</v>
      </c>
      <c r="G490" s="37"/>
      <c r="H490" s="37"/>
      <c r="I490" s="189"/>
      <c r="J490" s="37"/>
      <c r="K490" s="37"/>
      <c r="L490" s="40"/>
      <c r="M490" s="190"/>
      <c r="N490" s="191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157</v>
      </c>
      <c r="AU490" s="18" t="s">
        <v>155</v>
      </c>
    </row>
    <row r="491" spans="1:65" s="13" customFormat="1" ht="11.25">
      <c r="B491" s="192"/>
      <c r="C491" s="193"/>
      <c r="D491" s="194" t="s">
        <v>159</v>
      </c>
      <c r="E491" s="195" t="s">
        <v>19</v>
      </c>
      <c r="F491" s="196" t="s">
        <v>726</v>
      </c>
      <c r="G491" s="193"/>
      <c r="H491" s="195" t="s">
        <v>19</v>
      </c>
      <c r="I491" s="197"/>
      <c r="J491" s="193"/>
      <c r="K491" s="193"/>
      <c r="L491" s="198"/>
      <c r="M491" s="199"/>
      <c r="N491" s="200"/>
      <c r="O491" s="200"/>
      <c r="P491" s="200"/>
      <c r="Q491" s="200"/>
      <c r="R491" s="200"/>
      <c r="S491" s="200"/>
      <c r="T491" s="201"/>
      <c r="AT491" s="202" t="s">
        <v>159</v>
      </c>
      <c r="AU491" s="202" t="s">
        <v>155</v>
      </c>
      <c r="AV491" s="13" t="s">
        <v>79</v>
      </c>
      <c r="AW491" s="13" t="s">
        <v>33</v>
      </c>
      <c r="AX491" s="13" t="s">
        <v>71</v>
      </c>
      <c r="AY491" s="202" t="s">
        <v>146</v>
      </c>
    </row>
    <row r="492" spans="1:65" s="14" customFormat="1" ht="11.25">
      <c r="B492" s="203"/>
      <c r="C492" s="204"/>
      <c r="D492" s="194" t="s">
        <v>159</v>
      </c>
      <c r="E492" s="205" t="s">
        <v>19</v>
      </c>
      <c r="F492" s="206" t="s">
        <v>1081</v>
      </c>
      <c r="G492" s="204"/>
      <c r="H492" s="207">
        <v>69.888000000000005</v>
      </c>
      <c r="I492" s="208"/>
      <c r="J492" s="204"/>
      <c r="K492" s="204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159</v>
      </c>
      <c r="AU492" s="213" t="s">
        <v>155</v>
      </c>
      <c r="AV492" s="14" t="s">
        <v>155</v>
      </c>
      <c r="AW492" s="14" t="s">
        <v>33</v>
      </c>
      <c r="AX492" s="14" t="s">
        <v>71</v>
      </c>
      <c r="AY492" s="213" t="s">
        <v>146</v>
      </c>
    </row>
    <row r="493" spans="1:65" s="14" customFormat="1" ht="11.25">
      <c r="B493" s="203"/>
      <c r="C493" s="204"/>
      <c r="D493" s="194" t="s">
        <v>159</v>
      </c>
      <c r="E493" s="205" t="s">
        <v>19</v>
      </c>
      <c r="F493" s="206" t="s">
        <v>1056</v>
      </c>
      <c r="G493" s="204"/>
      <c r="H493" s="207">
        <v>11.28</v>
      </c>
      <c r="I493" s="208"/>
      <c r="J493" s="204"/>
      <c r="K493" s="204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159</v>
      </c>
      <c r="AU493" s="213" t="s">
        <v>155</v>
      </c>
      <c r="AV493" s="14" t="s">
        <v>155</v>
      </c>
      <c r="AW493" s="14" t="s">
        <v>33</v>
      </c>
      <c r="AX493" s="14" t="s">
        <v>71</v>
      </c>
      <c r="AY493" s="213" t="s">
        <v>146</v>
      </c>
    </row>
    <row r="494" spans="1:65" s="14" customFormat="1" ht="11.25">
      <c r="B494" s="203"/>
      <c r="C494" s="204"/>
      <c r="D494" s="194" t="s">
        <v>159</v>
      </c>
      <c r="E494" s="205" t="s">
        <v>19</v>
      </c>
      <c r="F494" s="206" t="s">
        <v>1082</v>
      </c>
      <c r="G494" s="204"/>
      <c r="H494" s="207">
        <v>122.72</v>
      </c>
      <c r="I494" s="208"/>
      <c r="J494" s="204"/>
      <c r="K494" s="204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159</v>
      </c>
      <c r="AU494" s="213" t="s">
        <v>155</v>
      </c>
      <c r="AV494" s="14" t="s">
        <v>155</v>
      </c>
      <c r="AW494" s="14" t="s">
        <v>33</v>
      </c>
      <c r="AX494" s="14" t="s">
        <v>71</v>
      </c>
      <c r="AY494" s="213" t="s">
        <v>146</v>
      </c>
    </row>
    <row r="495" spans="1:65" s="14" customFormat="1" ht="11.25">
      <c r="B495" s="203"/>
      <c r="C495" s="204"/>
      <c r="D495" s="194" t="s">
        <v>159</v>
      </c>
      <c r="E495" s="205" t="s">
        <v>19</v>
      </c>
      <c r="F495" s="206" t="s">
        <v>1083</v>
      </c>
      <c r="G495" s="204"/>
      <c r="H495" s="207">
        <v>33.85</v>
      </c>
      <c r="I495" s="208"/>
      <c r="J495" s="204"/>
      <c r="K495" s="204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159</v>
      </c>
      <c r="AU495" s="213" t="s">
        <v>155</v>
      </c>
      <c r="AV495" s="14" t="s">
        <v>155</v>
      </c>
      <c r="AW495" s="14" t="s">
        <v>33</v>
      </c>
      <c r="AX495" s="14" t="s">
        <v>71</v>
      </c>
      <c r="AY495" s="213" t="s">
        <v>146</v>
      </c>
    </row>
    <row r="496" spans="1:65" s="15" customFormat="1" ht="11.25">
      <c r="B496" s="214"/>
      <c r="C496" s="215"/>
      <c r="D496" s="194" t="s">
        <v>159</v>
      </c>
      <c r="E496" s="216" t="s">
        <v>19</v>
      </c>
      <c r="F496" s="217" t="s">
        <v>164</v>
      </c>
      <c r="G496" s="215"/>
      <c r="H496" s="218">
        <v>237.738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159</v>
      </c>
      <c r="AU496" s="224" t="s">
        <v>155</v>
      </c>
      <c r="AV496" s="15" t="s">
        <v>154</v>
      </c>
      <c r="AW496" s="15" t="s">
        <v>33</v>
      </c>
      <c r="AX496" s="15" t="s">
        <v>79</v>
      </c>
      <c r="AY496" s="224" t="s">
        <v>146</v>
      </c>
    </row>
    <row r="497" spans="1:65" s="2" customFormat="1" ht="16.5" customHeight="1">
      <c r="A497" s="35"/>
      <c r="B497" s="36"/>
      <c r="C497" s="174" t="s">
        <v>730</v>
      </c>
      <c r="D497" s="174" t="s">
        <v>149</v>
      </c>
      <c r="E497" s="175" t="s">
        <v>731</v>
      </c>
      <c r="F497" s="176" t="s">
        <v>732</v>
      </c>
      <c r="G497" s="177" t="s">
        <v>152</v>
      </c>
      <c r="H497" s="178">
        <v>237.738</v>
      </c>
      <c r="I497" s="179"/>
      <c r="J497" s="180">
        <f>ROUND(I497*H497,2)</f>
        <v>0</v>
      </c>
      <c r="K497" s="176" t="s">
        <v>153</v>
      </c>
      <c r="L497" s="40"/>
      <c r="M497" s="181" t="s">
        <v>19</v>
      </c>
      <c r="N497" s="182" t="s">
        <v>43</v>
      </c>
      <c r="O497" s="65"/>
      <c r="P497" s="183">
        <f>O497*H497</f>
        <v>0</v>
      </c>
      <c r="Q497" s="183">
        <v>1E-3</v>
      </c>
      <c r="R497" s="183">
        <f>Q497*H497</f>
        <v>0.237738</v>
      </c>
      <c r="S497" s="183">
        <v>3.1E-4</v>
      </c>
      <c r="T497" s="184">
        <f>S497*H497</f>
        <v>7.3698780000000005E-2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5" t="s">
        <v>254</v>
      </c>
      <c r="AT497" s="185" t="s">
        <v>149</v>
      </c>
      <c r="AU497" s="185" t="s">
        <v>155</v>
      </c>
      <c r="AY497" s="18" t="s">
        <v>146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18" t="s">
        <v>155</v>
      </c>
      <c r="BK497" s="186">
        <f>ROUND(I497*H497,2)</f>
        <v>0</v>
      </c>
      <c r="BL497" s="18" t="s">
        <v>254</v>
      </c>
      <c r="BM497" s="185" t="s">
        <v>733</v>
      </c>
    </row>
    <row r="498" spans="1:65" s="2" customFormat="1" ht="11.25">
      <c r="A498" s="35"/>
      <c r="B498" s="36"/>
      <c r="C498" s="37"/>
      <c r="D498" s="187" t="s">
        <v>157</v>
      </c>
      <c r="E498" s="37"/>
      <c r="F498" s="188" t="s">
        <v>734</v>
      </c>
      <c r="G498" s="37"/>
      <c r="H498" s="37"/>
      <c r="I498" s="189"/>
      <c r="J498" s="37"/>
      <c r="K498" s="37"/>
      <c r="L498" s="40"/>
      <c r="M498" s="190"/>
      <c r="N498" s="191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157</v>
      </c>
      <c r="AU498" s="18" t="s">
        <v>155</v>
      </c>
    </row>
    <row r="499" spans="1:65" s="13" customFormat="1" ht="11.25">
      <c r="B499" s="192"/>
      <c r="C499" s="193"/>
      <c r="D499" s="194" t="s">
        <v>159</v>
      </c>
      <c r="E499" s="195" t="s">
        <v>19</v>
      </c>
      <c r="F499" s="196" t="s">
        <v>726</v>
      </c>
      <c r="G499" s="193"/>
      <c r="H499" s="195" t="s">
        <v>19</v>
      </c>
      <c r="I499" s="197"/>
      <c r="J499" s="193"/>
      <c r="K499" s="193"/>
      <c r="L499" s="198"/>
      <c r="M499" s="199"/>
      <c r="N499" s="200"/>
      <c r="O499" s="200"/>
      <c r="P499" s="200"/>
      <c r="Q499" s="200"/>
      <c r="R499" s="200"/>
      <c r="S499" s="200"/>
      <c r="T499" s="201"/>
      <c r="AT499" s="202" t="s">
        <v>159</v>
      </c>
      <c r="AU499" s="202" t="s">
        <v>155</v>
      </c>
      <c r="AV499" s="13" t="s">
        <v>79</v>
      </c>
      <c r="AW499" s="13" t="s">
        <v>33</v>
      </c>
      <c r="AX499" s="13" t="s">
        <v>71</v>
      </c>
      <c r="AY499" s="202" t="s">
        <v>146</v>
      </c>
    </row>
    <row r="500" spans="1:65" s="14" customFormat="1" ht="11.25">
      <c r="B500" s="203"/>
      <c r="C500" s="204"/>
      <c r="D500" s="194" t="s">
        <v>159</v>
      </c>
      <c r="E500" s="205" t="s">
        <v>19</v>
      </c>
      <c r="F500" s="206" t="s">
        <v>1081</v>
      </c>
      <c r="G500" s="204"/>
      <c r="H500" s="207">
        <v>69.888000000000005</v>
      </c>
      <c r="I500" s="208"/>
      <c r="J500" s="204"/>
      <c r="K500" s="204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159</v>
      </c>
      <c r="AU500" s="213" t="s">
        <v>155</v>
      </c>
      <c r="AV500" s="14" t="s">
        <v>155</v>
      </c>
      <c r="AW500" s="14" t="s">
        <v>33</v>
      </c>
      <c r="AX500" s="14" t="s">
        <v>71</v>
      </c>
      <c r="AY500" s="213" t="s">
        <v>146</v>
      </c>
    </row>
    <row r="501" spans="1:65" s="14" customFormat="1" ht="11.25">
      <c r="B501" s="203"/>
      <c r="C501" s="204"/>
      <c r="D501" s="194" t="s">
        <v>159</v>
      </c>
      <c r="E501" s="205" t="s">
        <v>19</v>
      </c>
      <c r="F501" s="206" t="s">
        <v>1056</v>
      </c>
      <c r="G501" s="204"/>
      <c r="H501" s="207">
        <v>11.28</v>
      </c>
      <c r="I501" s="208"/>
      <c r="J501" s="204"/>
      <c r="K501" s="204"/>
      <c r="L501" s="209"/>
      <c r="M501" s="210"/>
      <c r="N501" s="211"/>
      <c r="O501" s="211"/>
      <c r="P501" s="211"/>
      <c r="Q501" s="211"/>
      <c r="R501" s="211"/>
      <c r="S501" s="211"/>
      <c r="T501" s="212"/>
      <c r="AT501" s="213" t="s">
        <v>159</v>
      </c>
      <c r="AU501" s="213" t="s">
        <v>155</v>
      </c>
      <c r="AV501" s="14" t="s">
        <v>155</v>
      </c>
      <c r="AW501" s="14" t="s">
        <v>33</v>
      </c>
      <c r="AX501" s="14" t="s">
        <v>71</v>
      </c>
      <c r="AY501" s="213" t="s">
        <v>146</v>
      </c>
    </row>
    <row r="502" spans="1:65" s="14" customFormat="1" ht="11.25">
      <c r="B502" s="203"/>
      <c r="C502" s="204"/>
      <c r="D502" s="194" t="s">
        <v>159</v>
      </c>
      <c r="E502" s="205" t="s">
        <v>19</v>
      </c>
      <c r="F502" s="206" t="s">
        <v>1082</v>
      </c>
      <c r="G502" s="204"/>
      <c r="H502" s="207">
        <v>122.72</v>
      </c>
      <c r="I502" s="208"/>
      <c r="J502" s="204"/>
      <c r="K502" s="204"/>
      <c r="L502" s="209"/>
      <c r="M502" s="210"/>
      <c r="N502" s="211"/>
      <c r="O502" s="211"/>
      <c r="P502" s="211"/>
      <c r="Q502" s="211"/>
      <c r="R502" s="211"/>
      <c r="S502" s="211"/>
      <c r="T502" s="212"/>
      <c r="AT502" s="213" t="s">
        <v>159</v>
      </c>
      <c r="AU502" s="213" t="s">
        <v>155</v>
      </c>
      <c r="AV502" s="14" t="s">
        <v>155</v>
      </c>
      <c r="AW502" s="14" t="s">
        <v>33</v>
      </c>
      <c r="AX502" s="14" t="s">
        <v>71</v>
      </c>
      <c r="AY502" s="213" t="s">
        <v>146</v>
      </c>
    </row>
    <row r="503" spans="1:65" s="14" customFormat="1" ht="11.25">
      <c r="B503" s="203"/>
      <c r="C503" s="204"/>
      <c r="D503" s="194" t="s">
        <v>159</v>
      </c>
      <c r="E503" s="205" t="s">
        <v>19</v>
      </c>
      <c r="F503" s="206" t="s">
        <v>1083</v>
      </c>
      <c r="G503" s="204"/>
      <c r="H503" s="207">
        <v>33.85</v>
      </c>
      <c r="I503" s="208"/>
      <c r="J503" s="204"/>
      <c r="K503" s="204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159</v>
      </c>
      <c r="AU503" s="213" t="s">
        <v>155</v>
      </c>
      <c r="AV503" s="14" t="s">
        <v>155</v>
      </c>
      <c r="AW503" s="14" t="s">
        <v>33</v>
      </c>
      <c r="AX503" s="14" t="s">
        <v>71</v>
      </c>
      <c r="AY503" s="213" t="s">
        <v>146</v>
      </c>
    </row>
    <row r="504" spans="1:65" s="15" customFormat="1" ht="11.25">
      <c r="B504" s="214"/>
      <c r="C504" s="215"/>
      <c r="D504" s="194" t="s">
        <v>159</v>
      </c>
      <c r="E504" s="216" t="s">
        <v>19</v>
      </c>
      <c r="F504" s="217" t="s">
        <v>164</v>
      </c>
      <c r="G504" s="215"/>
      <c r="H504" s="218">
        <v>237.738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159</v>
      </c>
      <c r="AU504" s="224" t="s">
        <v>155</v>
      </c>
      <c r="AV504" s="15" t="s">
        <v>154</v>
      </c>
      <c r="AW504" s="15" t="s">
        <v>33</v>
      </c>
      <c r="AX504" s="15" t="s">
        <v>79</v>
      </c>
      <c r="AY504" s="224" t="s">
        <v>146</v>
      </c>
    </row>
    <row r="505" spans="1:65" s="2" customFormat="1" ht="16.5" customHeight="1">
      <c r="A505" s="35"/>
      <c r="B505" s="36"/>
      <c r="C505" s="174" t="s">
        <v>735</v>
      </c>
      <c r="D505" s="174" t="s">
        <v>149</v>
      </c>
      <c r="E505" s="175" t="s">
        <v>736</v>
      </c>
      <c r="F505" s="176" t="s">
        <v>737</v>
      </c>
      <c r="G505" s="177" t="s">
        <v>152</v>
      </c>
      <c r="H505" s="178">
        <v>261.82799999999997</v>
      </c>
      <c r="I505" s="179"/>
      <c r="J505" s="180">
        <f>ROUND(I505*H505,2)</f>
        <v>0</v>
      </c>
      <c r="K505" s="176" t="s">
        <v>153</v>
      </c>
      <c r="L505" s="40"/>
      <c r="M505" s="181" t="s">
        <v>19</v>
      </c>
      <c r="N505" s="182" t="s">
        <v>43</v>
      </c>
      <c r="O505" s="65"/>
      <c r="P505" s="183">
        <f>O505*H505</f>
        <v>0</v>
      </c>
      <c r="Q505" s="183">
        <v>2.0000000000000001E-4</v>
      </c>
      <c r="R505" s="183">
        <f>Q505*H505</f>
        <v>5.2365599999999998E-2</v>
      </c>
      <c r="S505" s="183">
        <v>0</v>
      </c>
      <c r="T505" s="18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85" t="s">
        <v>254</v>
      </c>
      <c r="AT505" s="185" t="s">
        <v>149</v>
      </c>
      <c r="AU505" s="185" t="s">
        <v>155</v>
      </c>
      <c r="AY505" s="18" t="s">
        <v>146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18" t="s">
        <v>155</v>
      </c>
      <c r="BK505" s="186">
        <f>ROUND(I505*H505,2)</f>
        <v>0</v>
      </c>
      <c r="BL505" s="18" t="s">
        <v>254</v>
      </c>
      <c r="BM505" s="185" t="s">
        <v>738</v>
      </c>
    </row>
    <row r="506" spans="1:65" s="2" customFormat="1" ht="11.25">
      <c r="A506" s="35"/>
      <c r="B506" s="36"/>
      <c r="C506" s="37"/>
      <c r="D506" s="187" t="s">
        <v>157</v>
      </c>
      <c r="E506" s="37"/>
      <c r="F506" s="188" t="s">
        <v>739</v>
      </c>
      <c r="G506" s="37"/>
      <c r="H506" s="37"/>
      <c r="I506" s="189"/>
      <c r="J506" s="37"/>
      <c r="K506" s="37"/>
      <c r="L506" s="40"/>
      <c r="M506" s="190"/>
      <c r="N506" s="191"/>
      <c r="O506" s="65"/>
      <c r="P506" s="65"/>
      <c r="Q506" s="65"/>
      <c r="R506" s="65"/>
      <c r="S506" s="65"/>
      <c r="T506" s="66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157</v>
      </c>
      <c r="AU506" s="18" t="s">
        <v>155</v>
      </c>
    </row>
    <row r="507" spans="1:65" s="13" customFormat="1" ht="11.25">
      <c r="B507" s="192"/>
      <c r="C507" s="193"/>
      <c r="D507" s="194" t="s">
        <v>159</v>
      </c>
      <c r="E507" s="195" t="s">
        <v>19</v>
      </c>
      <c r="F507" s="196" t="s">
        <v>726</v>
      </c>
      <c r="G507" s="193"/>
      <c r="H507" s="195" t="s">
        <v>19</v>
      </c>
      <c r="I507" s="197"/>
      <c r="J507" s="193"/>
      <c r="K507" s="193"/>
      <c r="L507" s="198"/>
      <c r="M507" s="199"/>
      <c r="N507" s="200"/>
      <c r="O507" s="200"/>
      <c r="P507" s="200"/>
      <c r="Q507" s="200"/>
      <c r="R507" s="200"/>
      <c r="S507" s="200"/>
      <c r="T507" s="201"/>
      <c r="AT507" s="202" t="s">
        <v>159</v>
      </c>
      <c r="AU507" s="202" t="s">
        <v>155</v>
      </c>
      <c r="AV507" s="13" t="s">
        <v>79</v>
      </c>
      <c r="AW507" s="13" t="s">
        <v>33</v>
      </c>
      <c r="AX507" s="13" t="s">
        <v>71</v>
      </c>
      <c r="AY507" s="202" t="s">
        <v>146</v>
      </c>
    </row>
    <row r="508" spans="1:65" s="14" customFormat="1" ht="11.25">
      <c r="B508" s="203"/>
      <c r="C508" s="204"/>
      <c r="D508" s="194" t="s">
        <v>159</v>
      </c>
      <c r="E508" s="205" t="s">
        <v>19</v>
      </c>
      <c r="F508" s="206" t="s">
        <v>1081</v>
      </c>
      <c r="G508" s="204"/>
      <c r="H508" s="207">
        <v>69.888000000000005</v>
      </c>
      <c r="I508" s="208"/>
      <c r="J508" s="204"/>
      <c r="K508" s="204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159</v>
      </c>
      <c r="AU508" s="213" t="s">
        <v>155</v>
      </c>
      <c r="AV508" s="14" t="s">
        <v>155</v>
      </c>
      <c r="AW508" s="14" t="s">
        <v>33</v>
      </c>
      <c r="AX508" s="14" t="s">
        <v>71</v>
      </c>
      <c r="AY508" s="213" t="s">
        <v>146</v>
      </c>
    </row>
    <row r="509" spans="1:65" s="14" customFormat="1" ht="11.25">
      <c r="B509" s="203"/>
      <c r="C509" s="204"/>
      <c r="D509" s="194" t="s">
        <v>159</v>
      </c>
      <c r="E509" s="205" t="s">
        <v>19</v>
      </c>
      <c r="F509" s="206" t="s">
        <v>1056</v>
      </c>
      <c r="G509" s="204"/>
      <c r="H509" s="207">
        <v>11.28</v>
      </c>
      <c r="I509" s="208"/>
      <c r="J509" s="204"/>
      <c r="K509" s="204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159</v>
      </c>
      <c r="AU509" s="213" t="s">
        <v>155</v>
      </c>
      <c r="AV509" s="14" t="s">
        <v>155</v>
      </c>
      <c r="AW509" s="14" t="s">
        <v>33</v>
      </c>
      <c r="AX509" s="14" t="s">
        <v>71</v>
      </c>
      <c r="AY509" s="213" t="s">
        <v>146</v>
      </c>
    </row>
    <row r="510" spans="1:65" s="14" customFormat="1" ht="11.25">
      <c r="B510" s="203"/>
      <c r="C510" s="204"/>
      <c r="D510" s="194" t="s">
        <v>159</v>
      </c>
      <c r="E510" s="205" t="s">
        <v>19</v>
      </c>
      <c r="F510" s="206" t="s">
        <v>1082</v>
      </c>
      <c r="G510" s="204"/>
      <c r="H510" s="207">
        <v>122.72</v>
      </c>
      <c r="I510" s="208"/>
      <c r="J510" s="204"/>
      <c r="K510" s="204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159</v>
      </c>
      <c r="AU510" s="213" t="s">
        <v>155</v>
      </c>
      <c r="AV510" s="14" t="s">
        <v>155</v>
      </c>
      <c r="AW510" s="14" t="s">
        <v>33</v>
      </c>
      <c r="AX510" s="14" t="s">
        <v>71</v>
      </c>
      <c r="AY510" s="213" t="s">
        <v>146</v>
      </c>
    </row>
    <row r="511" spans="1:65" s="14" customFormat="1" ht="11.25">
      <c r="B511" s="203"/>
      <c r="C511" s="204"/>
      <c r="D511" s="194" t="s">
        <v>159</v>
      </c>
      <c r="E511" s="205" t="s">
        <v>19</v>
      </c>
      <c r="F511" s="206" t="s">
        <v>1083</v>
      </c>
      <c r="G511" s="204"/>
      <c r="H511" s="207">
        <v>33.85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159</v>
      </c>
      <c r="AU511" s="213" t="s">
        <v>155</v>
      </c>
      <c r="AV511" s="14" t="s">
        <v>155</v>
      </c>
      <c r="AW511" s="14" t="s">
        <v>33</v>
      </c>
      <c r="AX511" s="14" t="s">
        <v>71</v>
      </c>
      <c r="AY511" s="213" t="s">
        <v>146</v>
      </c>
    </row>
    <row r="512" spans="1:65" s="14" customFormat="1" ht="11.25">
      <c r="B512" s="203"/>
      <c r="C512" s="204"/>
      <c r="D512" s="194" t="s">
        <v>159</v>
      </c>
      <c r="E512" s="205" t="s">
        <v>19</v>
      </c>
      <c r="F512" s="206" t="s">
        <v>1048</v>
      </c>
      <c r="G512" s="204"/>
      <c r="H512" s="207">
        <v>9.65</v>
      </c>
      <c r="I512" s="208"/>
      <c r="J512" s="204"/>
      <c r="K512" s="204"/>
      <c r="L512" s="209"/>
      <c r="M512" s="210"/>
      <c r="N512" s="211"/>
      <c r="O512" s="211"/>
      <c r="P512" s="211"/>
      <c r="Q512" s="211"/>
      <c r="R512" s="211"/>
      <c r="S512" s="211"/>
      <c r="T512" s="212"/>
      <c r="AT512" s="213" t="s">
        <v>159</v>
      </c>
      <c r="AU512" s="213" t="s">
        <v>155</v>
      </c>
      <c r="AV512" s="14" t="s">
        <v>155</v>
      </c>
      <c r="AW512" s="14" t="s">
        <v>33</v>
      </c>
      <c r="AX512" s="14" t="s">
        <v>71</v>
      </c>
      <c r="AY512" s="213" t="s">
        <v>146</v>
      </c>
    </row>
    <row r="513" spans="1:65" s="14" customFormat="1" ht="11.25">
      <c r="B513" s="203"/>
      <c r="C513" s="204"/>
      <c r="D513" s="194" t="s">
        <v>159</v>
      </c>
      <c r="E513" s="205" t="s">
        <v>19</v>
      </c>
      <c r="F513" s="206" t="s">
        <v>1084</v>
      </c>
      <c r="G513" s="204"/>
      <c r="H513" s="207">
        <v>14.44</v>
      </c>
      <c r="I513" s="208"/>
      <c r="J513" s="204"/>
      <c r="K513" s="204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159</v>
      </c>
      <c r="AU513" s="213" t="s">
        <v>155</v>
      </c>
      <c r="AV513" s="14" t="s">
        <v>155</v>
      </c>
      <c r="AW513" s="14" t="s">
        <v>33</v>
      </c>
      <c r="AX513" s="14" t="s">
        <v>71</v>
      </c>
      <c r="AY513" s="213" t="s">
        <v>146</v>
      </c>
    </row>
    <row r="514" spans="1:65" s="15" customFormat="1" ht="11.25">
      <c r="B514" s="214"/>
      <c r="C514" s="215"/>
      <c r="D514" s="194" t="s">
        <v>159</v>
      </c>
      <c r="E514" s="216" t="s">
        <v>19</v>
      </c>
      <c r="F514" s="217" t="s">
        <v>164</v>
      </c>
      <c r="G514" s="215"/>
      <c r="H514" s="218">
        <v>261.82800000000003</v>
      </c>
      <c r="I514" s="219"/>
      <c r="J514" s="215"/>
      <c r="K514" s="215"/>
      <c r="L514" s="220"/>
      <c r="M514" s="221"/>
      <c r="N514" s="222"/>
      <c r="O514" s="222"/>
      <c r="P514" s="222"/>
      <c r="Q514" s="222"/>
      <c r="R514" s="222"/>
      <c r="S514" s="222"/>
      <c r="T514" s="223"/>
      <c r="AT514" s="224" t="s">
        <v>159</v>
      </c>
      <c r="AU514" s="224" t="s">
        <v>155</v>
      </c>
      <c r="AV514" s="15" t="s">
        <v>154</v>
      </c>
      <c r="AW514" s="15" t="s">
        <v>33</v>
      </c>
      <c r="AX514" s="15" t="s">
        <v>79</v>
      </c>
      <c r="AY514" s="224" t="s">
        <v>146</v>
      </c>
    </row>
    <row r="515" spans="1:65" s="2" customFormat="1" ht="24.2" customHeight="1">
      <c r="A515" s="35"/>
      <c r="B515" s="36"/>
      <c r="C515" s="174" t="s">
        <v>741</v>
      </c>
      <c r="D515" s="174" t="s">
        <v>149</v>
      </c>
      <c r="E515" s="175" t="s">
        <v>742</v>
      </c>
      <c r="F515" s="176" t="s">
        <v>743</v>
      </c>
      <c r="G515" s="177" t="s">
        <v>152</v>
      </c>
      <c r="H515" s="178">
        <v>261.82799999999997</v>
      </c>
      <c r="I515" s="179"/>
      <c r="J515" s="180">
        <f>ROUND(I515*H515,2)</f>
        <v>0</v>
      </c>
      <c r="K515" s="176" t="s">
        <v>153</v>
      </c>
      <c r="L515" s="40"/>
      <c r="M515" s="181" t="s">
        <v>19</v>
      </c>
      <c r="N515" s="182" t="s">
        <v>43</v>
      </c>
      <c r="O515" s="65"/>
      <c r="P515" s="183">
        <f>O515*H515</f>
        <v>0</v>
      </c>
      <c r="Q515" s="183">
        <v>2.5999999999999998E-4</v>
      </c>
      <c r="R515" s="183">
        <f>Q515*H515</f>
        <v>6.8075279999999988E-2</v>
      </c>
      <c r="S515" s="183">
        <v>0</v>
      </c>
      <c r="T515" s="184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85" t="s">
        <v>254</v>
      </c>
      <c r="AT515" s="185" t="s">
        <v>149</v>
      </c>
      <c r="AU515" s="185" t="s">
        <v>155</v>
      </c>
      <c r="AY515" s="18" t="s">
        <v>146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18" t="s">
        <v>155</v>
      </c>
      <c r="BK515" s="186">
        <f>ROUND(I515*H515,2)</f>
        <v>0</v>
      </c>
      <c r="BL515" s="18" t="s">
        <v>254</v>
      </c>
      <c r="BM515" s="185" t="s">
        <v>744</v>
      </c>
    </row>
    <row r="516" spans="1:65" s="2" customFormat="1" ht="11.25">
      <c r="A516" s="35"/>
      <c r="B516" s="36"/>
      <c r="C516" s="37"/>
      <c r="D516" s="187" t="s">
        <v>157</v>
      </c>
      <c r="E516" s="37"/>
      <c r="F516" s="188" t="s">
        <v>745</v>
      </c>
      <c r="G516" s="37"/>
      <c r="H516" s="37"/>
      <c r="I516" s="189"/>
      <c r="J516" s="37"/>
      <c r="K516" s="37"/>
      <c r="L516" s="40"/>
      <c r="M516" s="190"/>
      <c r="N516" s="191"/>
      <c r="O516" s="65"/>
      <c r="P516" s="65"/>
      <c r="Q516" s="65"/>
      <c r="R516" s="65"/>
      <c r="S516" s="65"/>
      <c r="T516" s="66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157</v>
      </c>
      <c r="AU516" s="18" t="s">
        <v>155</v>
      </c>
    </row>
    <row r="517" spans="1:65" s="13" customFormat="1" ht="11.25">
      <c r="B517" s="192"/>
      <c r="C517" s="193"/>
      <c r="D517" s="194" t="s">
        <v>159</v>
      </c>
      <c r="E517" s="195" t="s">
        <v>19</v>
      </c>
      <c r="F517" s="196" t="s">
        <v>726</v>
      </c>
      <c r="G517" s="193"/>
      <c r="H517" s="195" t="s">
        <v>19</v>
      </c>
      <c r="I517" s="197"/>
      <c r="J517" s="193"/>
      <c r="K517" s="193"/>
      <c r="L517" s="198"/>
      <c r="M517" s="199"/>
      <c r="N517" s="200"/>
      <c r="O517" s="200"/>
      <c r="P517" s="200"/>
      <c r="Q517" s="200"/>
      <c r="R517" s="200"/>
      <c r="S517" s="200"/>
      <c r="T517" s="201"/>
      <c r="AT517" s="202" t="s">
        <v>159</v>
      </c>
      <c r="AU517" s="202" t="s">
        <v>155</v>
      </c>
      <c r="AV517" s="13" t="s">
        <v>79</v>
      </c>
      <c r="AW517" s="13" t="s">
        <v>33</v>
      </c>
      <c r="AX517" s="13" t="s">
        <v>71</v>
      </c>
      <c r="AY517" s="202" t="s">
        <v>146</v>
      </c>
    </row>
    <row r="518" spans="1:65" s="14" customFormat="1" ht="11.25">
      <c r="B518" s="203"/>
      <c r="C518" s="204"/>
      <c r="D518" s="194" t="s">
        <v>159</v>
      </c>
      <c r="E518" s="205" t="s">
        <v>19</v>
      </c>
      <c r="F518" s="206" t="s">
        <v>1081</v>
      </c>
      <c r="G518" s="204"/>
      <c r="H518" s="207">
        <v>69.888000000000005</v>
      </c>
      <c r="I518" s="208"/>
      <c r="J518" s="204"/>
      <c r="K518" s="204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159</v>
      </c>
      <c r="AU518" s="213" t="s">
        <v>155</v>
      </c>
      <c r="AV518" s="14" t="s">
        <v>155</v>
      </c>
      <c r="AW518" s="14" t="s">
        <v>33</v>
      </c>
      <c r="AX518" s="14" t="s">
        <v>71</v>
      </c>
      <c r="AY518" s="213" t="s">
        <v>146</v>
      </c>
    </row>
    <row r="519" spans="1:65" s="14" customFormat="1" ht="11.25">
      <c r="B519" s="203"/>
      <c r="C519" s="204"/>
      <c r="D519" s="194" t="s">
        <v>159</v>
      </c>
      <c r="E519" s="205" t="s">
        <v>19</v>
      </c>
      <c r="F519" s="206" t="s">
        <v>1056</v>
      </c>
      <c r="G519" s="204"/>
      <c r="H519" s="207">
        <v>11.28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159</v>
      </c>
      <c r="AU519" s="213" t="s">
        <v>155</v>
      </c>
      <c r="AV519" s="14" t="s">
        <v>155</v>
      </c>
      <c r="AW519" s="14" t="s">
        <v>33</v>
      </c>
      <c r="AX519" s="14" t="s">
        <v>71</v>
      </c>
      <c r="AY519" s="213" t="s">
        <v>146</v>
      </c>
    </row>
    <row r="520" spans="1:65" s="14" customFormat="1" ht="11.25">
      <c r="B520" s="203"/>
      <c r="C520" s="204"/>
      <c r="D520" s="194" t="s">
        <v>159</v>
      </c>
      <c r="E520" s="205" t="s">
        <v>19</v>
      </c>
      <c r="F520" s="206" t="s">
        <v>1082</v>
      </c>
      <c r="G520" s="204"/>
      <c r="H520" s="207">
        <v>122.72</v>
      </c>
      <c r="I520" s="208"/>
      <c r="J520" s="204"/>
      <c r="K520" s="204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159</v>
      </c>
      <c r="AU520" s="213" t="s">
        <v>155</v>
      </c>
      <c r="AV520" s="14" t="s">
        <v>155</v>
      </c>
      <c r="AW520" s="14" t="s">
        <v>33</v>
      </c>
      <c r="AX520" s="14" t="s">
        <v>71</v>
      </c>
      <c r="AY520" s="213" t="s">
        <v>146</v>
      </c>
    </row>
    <row r="521" spans="1:65" s="14" customFormat="1" ht="11.25">
      <c r="B521" s="203"/>
      <c r="C521" s="204"/>
      <c r="D521" s="194" t="s">
        <v>159</v>
      </c>
      <c r="E521" s="205" t="s">
        <v>19</v>
      </c>
      <c r="F521" s="206" t="s">
        <v>1083</v>
      </c>
      <c r="G521" s="204"/>
      <c r="H521" s="207">
        <v>33.85</v>
      </c>
      <c r="I521" s="208"/>
      <c r="J521" s="204"/>
      <c r="K521" s="204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159</v>
      </c>
      <c r="AU521" s="213" t="s">
        <v>155</v>
      </c>
      <c r="AV521" s="14" t="s">
        <v>155</v>
      </c>
      <c r="AW521" s="14" t="s">
        <v>33</v>
      </c>
      <c r="AX521" s="14" t="s">
        <v>71</v>
      </c>
      <c r="AY521" s="213" t="s">
        <v>146</v>
      </c>
    </row>
    <row r="522" spans="1:65" s="14" customFormat="1" ht="11.25">
      <c r="B522" s="203"/>
      <c r="C522" s="204"/>
      <c r="D522" s="194" t="s">
        <v>159</v>
      </c>
      <c r="E522" s="205" t="s">
        <v>19</v>
      </c>
      <c r="F522" s="206" t="s">
        <v>1048</v>
      </c>
      <c r="G522" s="204"/>
      <c r="H522" s="207">
        <v>9.65</v>
      </c>
      <c r="I522" s="208"/>
      <c r="J522" s="204"/>
      <c r="K522" s="204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159</v>
      </c>
      <c r="AU522" s="213" t="s">
        <v>155</v>
      </c>
      <c r="AV522" s="14" t="s">
        <v>155</v>
      </c>
      <c r="AW522" s="14" t="s">
        <v>33</v>
      </c>
      <c r="AX522" s="14" t="s">
        <v>71</v>
      </c>
      <c r="AY522" s="213" t="s">
        <v>146</v>
      </c>
    </row>
    <row r="523" spans="1:65" s="14" customFormat="1" ht="11.25">
      <c r="B523" s="203"/>
      <c r="C523" s="204"/>
      <c r="D523" s="194" t="s">
        <v>159</v>
      </c>
      <c r="E523" s="205" t="s">
        <v>19</v>
      </c>
      <c r="F523" s="206" t="s">
        <v>1084</v>
      </c>
      <c r="G523" s="204"/>
      <c r="H523" s="207">
        <v>14.44</v>
      </c>
      <c r="I523" s="208"/>
      <c r="J523" s="204"/>
      <c r="K523" s="204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159</v>
      </c>
      <c r="AU523" s="213" t="s">
        <v>155</v>
      </c>
      <c r="AV523" s="14" t="s">
        <v>155</v>
      </c>
      <c r="AW523" s="14" t="s">
        <v>33</v>
      </c>
      <c r="AX523" s="14" t="s">
        <v>71</v>
      </c>
      <c r="AY523" s="213" t="s">
        <v>146</v>
      </c>
    </row>
    <row r="524" spans="1:65" s="15" customFormat="1" ht="11.25">
      <c r="B524" s="214"/>
      <c r="C524" s="215"/>
      <c r="D524" s="194" t="s">
        <v>159</v>
      </c>
      <c r="E524" s="216" t="s">
        <v>19</v>
      </c>
      <c r="F524" s="217" t="s">
        <v>164</v>
      </c>
      <c r="G524" s="215"/>
      <c r="H524" s="218">
        <v>261.82800000000003</v>
      </c>
      <c r="I524" s="219"/>
      <c r="J524" s="215"/>
      <c r="K524" s="215"/>
      <c r="L524" s="220"/>
      <c r="M524" s="235"/>
      <c r="N524" s="236"/>
      <c r="O524" s="236"/>
      <c r="P524" s="236"/>
      <c r="Q524" s="236"/>
      <c r="R524" s="236"/>
      <c r="S524" s="236"/>
      <c r="T524" s="237"/>
      <c r="AT524" s="224" t="s">
        <v>159</v>
      </c>
      <c r="AU524" s="224" t="s">
        <v>155</v>
      </c>
      <c r="AV524" s="15" t="s">
        <v>154</v>
      </c>
      <c r="AW524" s="15" t="s">
        <v>33</v>
      </c>
      <c r="AX524" s="15" t="s">
        <v>79</v>
      </c>
      <c r="AY524" s="224" t="s">
        <v>146</v>
      </c>
    </row>
    <row r="525" spans="1:65" s="2" customFormat="1" ht="6.95" customHeight="1">
      <c r="A525" s="35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0"/>
      <c r="M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</row>
  </sheetData>
  <sheetProtection algorithmName="SHA-512" hashValue="NHYYJ4paoOyx0Vr+4Zik72XArXoAt18rajjU22JkTpVCUJKbpWVkmu4GAAJtQ9PSPoci5D/aMX7yoU2QefaIeQ==" saltValue="o++zuk2nnUI/wByiH75d93SlXrYbudt7VVIT1pvXamYrBcBE+SRdLllAwiOA0/xnzxD/oxO6sK6PSzuS/PpKkQ==" spinCount="100000" sheet="1" objects="1" scenarios="1" formatColumns="0" formatRows="0" autoFilter="0"/>
  <autoFilter ref="C95:K524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/>
    <hyperlink ref="F108" r:id="rId2"/>
    <hyperlink ref="F113" r:id="rId3"/>
    <hyperlink ref="F117" r:id="rId4"/>
    <hyperlink ref="F121" r:id="rId5"/>
    <hyperlink ref="F127" r:id="rId6"/>
    <hyperlink ref="F133" r:id="rId7"/>
    <hyperlink ref="F137" r:id="rId8"/>
    <hyperlink ref="F143" r:id="rId9"/>
    <hyperlink ref="F149" r:id="rId10"/>
    <hyperlink ref="F153" r:id="rId11"/>
    <hyperlink ref="F161" r:id="rId12"/>
    <hyperlink ref="F165" r:id="rId13"/>
    <hyperlink ref="F174" r:id="rId14"/>
    <hyperlink ref="F181" r:id="rId15"/>
    <hyperlink ref="F187" r:id="rId16"/>
    <hyperlink ref="F194" r:id="rId17"/>
    <hyperlink ref="F200" r:id="rId18"/>
    <hyperlink ref="F208" r:id="rId19"/>
    <hyperlink ref="F215" r:id="rId20"/>
    <hyperlink ref="F221" r:id="rId21"/>
    <hyperlink ref="F226" r:id="rId22"/>
    <hyperlink ref="F230" r:id="rId23"/>
    <hyperlink ref="F235" r:id="rId24"/>
    <hyperlink ref="F239" r:id="rId25"/>
    <hyperlink ref="F243" r:id="rId26"/>
    <hyperlink ref="F248" r:id="rId27"/>
    <hyperlink ref="F250" r:id="rId28"/>
    <hyperlink ref="F252" r:id="rId29"/>
    <hyperlink ref="F255" r:id="rId30"/>
    <hyperlink ref="F258" r:id="rId31"/>
    <hyperlink ref="F260" r:id="rId32"/>
    <hyperlink ref="F262" r:id="rId33"/>
    <hyperlink ref="F264" r:id="rId34"/>
    <hyperlink ref="F269" r:id="rId35"/>
    <hyperlink ref="F273" r:id="rId36"/>
    <hyperlink ref="F278" r:id="rId37"/>
    <hyperlink ref="F283" r:id="rId38"/>
    <hyperlink ref="F294" r:id="rId39"/>
    <hyperlink ref="F296" r:id="rId40"/>
    <hyperlink ref="F298" r:id="rId41"/>
    <hyperlink ref="F300" r:id="rId42"/>
    <hyperlink ref="F304" r:id="rId43"/>
    <hyperlink ref="F312" r:id="rId44"/>
    <hyperlink ref="F317" r:id="rId45"/>
    <hyperlink ref="F330" r:id="rId46"/>
    <hyperlink ref="F332" r:id="rId47"/>
    <hyperlink ref="F334" r:id="rId48"/>
    <hyperlink ref="F336" r:id="rId49"/>
    <hyperlink ref="F340" r:id="rId50"/>
    <hyperlink ref="F345" r:id="rId51"/>
    <hyperlink ref="F347" r:id="rId52"/>
    <hyperlink ref="F349" r:id="rId53"/>
    <hyperlink ref="F351" r:id="rId54"/>
    <hyperlink ref="F355" r:id="rId55"/>
    <hyperlink ref="F361" r:id="rId56"/>
    <hyperlink ref="F367" r:id="rId57"/>
    <hyperlink ref="F373" r:id="rId58"/>
    <hyperlink ref="F379" r:id="rId59"/>
    <hyperlink ref="F387" r:id="rId60"/>
    <hyperlink ref="F393" r:id="rId61"/>
    <hyperlink ref="F399" r:id="rId62"/>
    <hyperlink ref="F405" r:id="rId63"/>
    <hyperlink ref="F407" r:id="rId64"/>
    <hyperlink ref="F409" r:id="rId65"/>
    <hyperlink ref="F411" r:id="rId66"/>
    <hyperlink ref="F415" r:id="rId67"/>
    <hyperlink ref="F423" r:id="rId68"/>
    <hyperlink ref="F431" r:id="rId69"/>
    <hyperlink ref="F439" r:id="rId70"/>
    <hyperlink ref="F445" r:id="rId71"/>
    <hyperlink ref="F451" r:id="rId72"/>
    <hyperlink ref="F461" r:id="rId73"/>
    <hyperlink ref="F464" r:id="rId74"/>
    <hyperlink ref="F467" r:id="rId75"/>
    <hyperlink ref="F471" r:id="rId76"/>
    <hyperlink ref="F473" r:id="rId77"/>
    <hyperlink ref="F475" r:id="rId78"/>
    <hyperlink ref="F477" r:id="rId79"/>
    <hyperlink ref="F481" r:id="rId80"/>
    <hyperlink ref="F485" r:id="rId81"/>
    <hyperlink ref="F490" r:id="rId82"/>
    <hyperlink ref="F498" r:id="rId83"/>
    <hyperlink ref="F506" r:id="rId84"/>
    <hyperlink ref="F516" r:id="rId8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92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1085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ROUND((SUM(BE86:BE328)),  2)</f>
        <v>0</v>
      </c>
      <c r="G33" s="35"/>
      <c r="H33" s="35"/>
      <c r="I33" s="119">
        <v>0.21</v>
      </c>
      <c r="J33" s="118">
        <f>ROUND(((SUM(BE86:BE328))*I33),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ROUND((SUM(BF86:BF328)),  2)</f>
        <v>0</v>
      </c>
      <c r="G34" s="35"/>
      <c r="H34" s="35"/>
      <c r="I34" s="119">
        <v>0.15</v>
      </c>
      <c r="J34" s="118">
        <f>ROUND(((SUM(BF86:BF328))*I34),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ROUND((SUM(BG86:BG328)),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ROUND((SUM(BH86:BH328)),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ROUND((SUM(BI86:BI328)),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11 - Stoupačka 06 ZTI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114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9" customFormat="1" ht="24.95" customHeight="1">
      <c r="B62" s="135"/>
      <c r="C62" s="136"/>
      <c r="D62" s="137" t="s">
        <v>121</v>
      </c>
      <c r="E62" s="138"/>
      <c r="F62" s="138"/>
      <c r="G62" s="138"/>
      <c r="H62" s="138"/>
      <c r="I62" s="138"/>
      <c r="J62" s="139">
        <f>J98</f>
        <v>0</v>
      </c>
      <c r="K62" s="136"/>
      <c r="L62" s="140"/>
    </row>
    <row r="63" spans="1:47" s="10" customFormat="1" ht="19.899999999999999" customHeight="1">
      <c r="B63" s="141"/>
      <c r="C63" s="142"/>
      <c r="D63" s="143" t="s">
        <v>747</v>
      </c>
      <c r="E63" s="144"/>
      <c r="F63" s="144"/>
      <c r="G63" s="144"/>
      <c r="H63" s="144"/>
      <c r="I63" s="144"/>
      <c r="J63" s="145">
        <f>J99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748</v>
      </c>
      <c r="E64" s="144"/>
      <c r="F64" s="144"/>
      <c r="G64" s="144"/>
      <c r="H64" s="144"/>
      <c r="I64" s="144"/>
      <c r="J64" s="145">
        <f>J159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749</v>
      </c>
      <c r="E65" s="144"/>
      <c r="F65" s="144"/>
      <c r="G65" s="144"/>
      <c r="H65" s="144"/>
      <c r="I65" s="144"/>
      <c r="J65" s="145">
        <f>J223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750</v>
      </c>
      <c r="E66" s="144"/>
      <c r="F66" s="144"/>
      <c r="G66" s="144"/>
      <c r="H66" s="144"/>
      <c r="I66" s="144"/>
      <c r="J66" s="145">
        <f>J320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131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9" t="str">
        <f>E7</f>
        <v>Oprava stoupacího potrubí č. 5, 6 a 7 v BD Čujkovova 32</v>
      </c>
      <c r="F76" s="370"/>
      <c r="G76" s="370"/>
      <c r="H76" s="370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108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6" t="str">
        <f>E9</f>
        <v>11 - Stoupačka 06 ZTI</v>
      </c>
      <c r="F78" s="371"/>
      <c r="G78" s="371"/>
      <c r="H78" s="371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Ostrava</v>
      </c>
      <c r="G80" s="37"/>
      <c r="H80" s="37"/>
      <c r="I80" s="30" t="s">
        <v>23</v>
      </c>
      <c r="J80" s="60" t="str">
        <f>IF(J12="","",J12)</f>
        <v>23. 10. 2022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>Úřad městského obvodu Ostrava Jih</v>
      </c>
      <c r="G82" s="37"/>
      <c r="H82" s="37"/>
      <c r="I82" s="30" t="s">
        <v>31</v>
      </c>
      <c r="J82" s="33" t="str">
        <f>E21</f>
        <v>Ing. Petr Fraš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>Ing. Petr Fraš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132</v>
      </c>
      <c r="D85" s="150" t="s">
        <v>56</v>
      </c>
      <c r="E85" s="150" t="s">
        <v>52</v>
      </c>
      <c r="F85" s="150" t="s">
        <v>53</v>
      </c>
      <c r="G85" s="150" t="s">
        <v>133</v>
      </c>
      <c r="H85" s="150" t="s">
        <v>134</v>
      </c>
      <c r="I85" s="150" t="s">
        <v>135</v>
      </c>
      <c r="J85" s="150" t="s">
        <v>112</v>
      </c>
      <c r="K85" s="151" t="s">
        <v>136</v>
      </c>
      <c r="L85" s="152"/>
      <c r="M85" s="69" t="s">
        <v>19</v>
      </c>
      <c r="N85" s="70" t="s">
        <v>41</v>
      </c>
      <c r="O85" s="70" t="s">
        <v>137</v>
      </c>
      <c r="P85" s="70" t="s">
        <v>138</v>
      </c>
      <c r="Q85" s="70" t="s">
        <v>139</v>
      </c>
      <c r="R85" s="70" t="s">
        <v>140</v>
      </c>
      <c r="S85" s="70" t="s">
        <v>141</v>
      </c>
      <c r="T85" s="71" t="s">
        <v>142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143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P87+P98</f>
        <v>0</v>
      </c>
      <c r="Q86" s="73"/>
      <c r="R86" s="155">
        <f>R87+R98</f>
        <v>0.84841999999999995</v>
      </c>
      <c r="S86" s="73"/>
      <c r="T86" s="156">
        <f>T87+T98</f>
        <v>1.9045199999999998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113</v>
      </c>
      <c r="BK86" s="157">
        <f>BK87+BK98</f>
        <v>0</v>
      </c>
    </row>
    <row r="87" spans="1:65" s="12" customFormat="1" ht="25.9" customHeight="1">
      <c r="B87" s="158"/>
      <c r="C87" s="159"/>
      <c r="D87" s="160" t="s">
        <v>70</v>
      </c>
      <c r="E87" s="161" t="s">
        <v>144</v>
      </c>
      <c r="F87" s="161" t="s">
        <v>145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</f>
        <v>0</v>
      </c>
      <c r="Q87" s="166"/>
      <c r="R87" s="167">
        <f>R88</f>
        <v>0</v>
      </c>
      <c r="S87" s="166"/>
      <c r="T87" s="168">
        <f>T88</f>
        <v>0</v>
      </c>
      <c r="AR87" s="169" t="s">
        <v>79</v>
      </c>
      <c r="AT87" s="170" t="s">
        <v>70</v>
      </c>
      <c r="AU87" s="170" t="s">
        <v>71</v>
      </c>
      <c r="AY87" s="169" t="s">
        <v>146</v>
      </c>
      <c r="BK87" s="171">
        <f>BK88</f>
        <v>0</v>
      </c>
    </row>
    <row r="88" spans="1:65" s="12" customFormat="1" ht="22.9" customHeight="1">
      <c r="B88" s="158"/>
      <c r="C88" s="159"/>
      <c r="D88" s="160" t="s">
        <v>70</v>
      </c>
      <c r="E88" s="172" t="s">
        <v>328</v>
      </c>
      <c r="F88" s="172" t="s">
        <v>329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SUM(P89:P97)</f>
        <v>0</v>
      </c>
      <c r="Q88" s="166"/>
      <c r="R88" s="167">
        <f>SUM(R89:R97)</f>
        <v>0</v>
      </c>
      <c r="S88" s="166"/>
      <c r="T88" s="168">
        <f>SUM(T89:T97)</f>
        <v>0</v>
      </c>
      <c r="AR88" s="169" t="s">
        <v>79</v>
      </c>
      <c r="AT88" s="170" t="s">
        <v>70</v>
      </c>
      <c r="AU88" s="170" t="s">
        <v>79</v>
      </c>
      <c r="AY88" s="169" t="s">
        <v>146</v>
      </c>
      <c r="BK88" s="171">
        <f>SUM(BK89:BK97)</f>
        <v>0</v>
      </c>
    </row>
    <row r="89" spans="1:65" s="2" customFormat="1" ht="24.2" customHeight="1">
      <c r="A89" s="35"/>
      <c r="B89" s="36"/>
      <c r="C89" s="174" t="s">
        <v>79</v>
      </c>
      <c r="D89" s="174" t="s">
        <v>149</v>
      </c>
      <c r="E89" s="175" t="s">
        <v>331</v>
      </c>
      <c r="F89" s="176" t="s">
        <v>332</v>
      </c>
      <c r="G89" s="177" t="s">
        <v>333</v>
      </c>
      <c r="H89" s="178">
        <v>1.905</v>
      </c>
      <c r="I89" s="179"/>
      <c r="J89" s="180">
        <f>ROUND(I89*H89,2)</f>
        <v>0</v>
      </c>
      <c r="K89" s="176" t="s">
        <v>751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154</v>
      </c>
      <c r="AT89" s="185" t="s">
        <v>149</v>
      </c>
      <c r="AU89" s="185" t="s">
        <v>155</v>
      </c>
      <c r="AY89" s="18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155</v>
      </c>
      <c r="BK89" s="186">
        <f>ROUND(I89*H89,2)</f>
        <v>0</v>
      </c>
      <c r="BL89" s="18" t="s">
        <v>154</v>
      </c>
      <c r="BM89" s="185" t="s">
        <v>752</v>
      </c>
    </row>
    <row r="90" spans="1:65" s="2" customFormat="1" ht="11.25">
      <c r="A90" s="35"/>
      <c r="B90" s="36"/>
      <c r="C90" s="37"/>
      <c r="D90" s="187" t="s">
        <v>157</v>
      </c>
      <c r="E90" s="37"/>
      <c r="F90" s="188" t="s">
        <v>753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157</v>
      </c>
      <c r="AU90" s="18" t="s">
        <v>155</v>
      </c>
    </row>
    <row r="91" spans="1:65" s="2" customFormat="1" ht="21.75" customHeight="1">
      <c r="A91" s="35"/>
      <c r="B91" s="36"/>
      <c r="C91" s="174" t="s">
        <v>155</v>
      </c>
      <c r="D91" s="174" t="s">
        <v>149</v>
      </c>
      <c r="E91" s="175" t="s">
        <v>337</v>
      </c>
      <c r="F91" s="176" t="s">
        <v>338</v>
      </c>
      <c r="G91" s="177" t="s">
        <v>333</v>
      </c>
      <c r="H91" s="178">
        <v>1.905</v>
      </c>
      <c r="I91" s="179"/>
      <c r="J91" s="180">
        <f>ROUND(I91*H91,2)</f>
        <v>0</v>
      </c>
      <c r="K91" s="176" t="s">
        <v>751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154</v>
      </c>
      <c r="AT91" s="185" t="s">
        <v>149</v>
      </c>
      <c r="AU91" s="185" t="s">
        <v>155</v>
      </c>
      <c r="AY91" s="18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155</v>
      </c>
      <c r="BK91" s="186">
        <f>ROUND(I91*H91,2)</f>
        <v>0</v>
      </c>
      <c r="BL91" s="18" t="s">
        <v>154</v>
      </c>
      <c r="BM91" s="185" t="s">
        <v>754</v>
      </c>
    </row>
    <row r="92" spans="1:65" s="2" customFormat="1" ht="11.25">
      <c r="A92" s="35"/>
      <c r="B92" s="36"/>
      <c r="C92" s="37"/>
      <c r="D92" s="187" t="s">
        <v>157</v>
      </c>
      <c r="E92" s="37"/>
      <c r="F92" s="188" t="s">
        <v>755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155</v>
      </c>
    </row>
    <row r="93" spans="1:65" s="2" customFormat="1" ht="24.2" customHeight="1">
      <c r="A93" s="35"/>
      <c r="B93" s="36"/>
      <c r="C93" s="174" t="s">
        <v>147</v>
      </c>
      <c r="D93" s="174" t="s">
        <v>149</v>
      </c>
      <c r="E93" s="175" t="s">
        <v>342</v>
      </c>
      <c r="F93" s="176" t="s">
        <v>343</v>
      </c>
      <c r="G93" s="177" t="s">
        <v>333</v>
      </c>
      <c r="H93" s="178">
        <v>36.195</v>
      </c>
      <c r="I93" s="179"/>
      <c r="J93" s="180">
        <f>ROUND(I93*H93,2)</f>
        <v>0</v>
      </c>
      <c r="K93" s="176" t="s">
        <v>751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154</v>
      </c>
      <c r="AT93" s="185" t="s">
        <v>149</v>
      </c>
      <c r="AU93" s="185" t="s">
        <v>155</v>
      </c>
      <c r="AY93" s="18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155</v>
      </c>
      <c r="BK93" s="186">
        <f>ROUND(I93*H93,2)</f>
        <v>0</v>
      </c>
      <c r="BL93" s="18" t="s">
        <v>154</v>
      </c>
      <c r="BM93" s="185" t="s">
        <v>756</v>
      </c>
    </row>
    <row r="94" spans="1:65" s="2" customFormat="1" ht="11.25">
      <c r="A94" s="35"/>
      <c r="B94" s="36"/>
      <c r="C94" s="37"/>
      <c r="D94" s="187" t="s">
        <v>157</v>
      </c>
      <c r="E94" s="37"/>
      <c r="F94" s="188" t="s">
        <v>757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157</v>
      </c>
      <c r="AU94" s="18" t="s">
        <v>155</v>
      </c>
    </row>
    <row r="95" spans="1:65" s="14" customFormat="1" ht="11.25">
      <c r="B95" s="203"/>
      <c r="C95" s="204"/>
      <c r="D95" s="194" t="s">
        <v>159</v>
      </c>
      <c r="E95" s="204"/>
      <c r="F95" s="206" t="s">
        <v>1086</v>
      </c>
      <c r="G95" s="204"/>
      <c r="H95" s="207">
        <v>36.195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159</v>
      </c>
      <c r="AU95" s="213" t="s">
        <v>155</v>
      </c>
      <c r="AV95" s="14" t="s">
        <v>155</v>
      </c>
      <c r="AW95" s="14" t="s">
        <v>4</v>
      </c>
      <c r="AX95" s="14" t="s">
        <v>79</v>
      </c>
      <c r="AY95" s="213" t="s">
        <v>146</v>
      </c>
    </row>
    <row r="96" spans="1:65" s="2" customFormat="1" ht="24.2" customHeight="1">
      <c r="A96" s="35"/>
      <c r="B96" s="36"/>
      <c r="C96" s="174" t="s">
        <v>154</v>
      </c>
      <c r="D96" s="174" t="s">
        <v>149</v>
      </c>
      <c r="E96" s="175" t="s">
        <v>348</v>
      </c>
      <c r="F96" s="176" t="s">
        <v>349</v>
      </c>
      <c r="G96" s="177" t="s">
        <v>333</v>
      </c>
      <c r="H96" s="178">
        <v>1.905</v>
      </c>
      <c r="I96" s="179"/>
      <c r="J96" s="180">
        <f>ROUND(I96*H96,2)</f>
        <v>0</v>
      </c>
      <c r="K96" s="176" t="s">
        <v>751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154</v>
      </c>
      <c r="AT96" s="185" t="s">
        <v>149</v>
      </c>
      <c r="AU96" s="185" t="s">
        <v>155</v>
      </c>
      <c r="AY96" s="18" t="s">
        <v>146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155</v>
      </c>
      <c r="BK96" s="186">
        <f>ROUND(I96*H96,2)</f>
        <v>0</v>
      </c>
      <c r="BL96" s="18" t="s">
        <v>154</v>
      </c>
      <c r="BM96" s="185" t="s">
        <v>759</v>
      </c>
    </row>
    <row r="97" spans="1:65" s="2" customFormat="1" ht="11.25">
      <c r="A97" s="35"/>
      <c r="B97" s="36"/>
      <c r="C97" s="37"/>
      <c r="D97" s="187" t="s">
        <v>157</v>
      </c>
      <c r="E97" s="37"/>
      <c r="F97" s="188" t="s">
        <v>760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157</v>
      </c>
      <c r="AU97" s="18" t="s">
        <v>155</v>
      </c>
    </row>
    <row r="98" spans="1:65" s="12" customFormat="1" ht="25.9" customHeight="1">
      <c r="B98" s="158"/>
      <c r="C98" s="159"/>
      <c r="D98" s="160" t="s">
        <v>70</v>
      </c>
      <c r="E98" s="161" t="s">
        <v>375</v>
      </c>
      <c r="F98" s="161" t="s">
        <v>376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P99+P159+P223+P320</f>
        <v>0</v>
      </c>
      <c r="Q98" s="166"/>
      <c r="R98" s="167">
        <f>R99+R159+R223+R320</f>
        <v>0.84841999999999995</v>
      </c>
      <c r="S98" s="166"/>
      <c r="T98" s="168">
        <f>T99+T159+T223+T320</f>
        <v>1.9045199999999998</v>
      </c>
      <c r="AR98" s="169" t="s">
        <v>155</v>
      </c>
      <c r="AT98" s="170" t="s">
        <v>70</v>
      </c>
      <c r="AU98" s="170" t="s">
        <v>71</v>
      </c>
      <c r="AY98" s="169" t="s">
        <v>146</v>
      </c>
      <c r="BK98" s="171">
        <f>BK99+BK159+BK223+BK320</f>
        <v>0</v>
      </c>
    </row>
    <row r="99" spans="1:65" s="12" customFormat="1" ht="22.9" customHeight="1">
      <c r="B99" s="158"/>
      <c r="C99" s="159"/>
      <c r="D99" s="160" t="s">
        <v>70</v>
      </c>
      <c r="E99" s="172" t="s">
        <v>761</v>
      </c>
      <c r="F99" s="172" t="s">
        <v>762</v>
      </c>
      <c r="G99" s="159"/>
      <c r="H99" s="159"/>
      <c r="I99" s="162"/>
      <c r="J99" s="173">
        <f>BK99</f>
        <v>0</v>
      </c>
      <c r="K99" s="159"/>
      <c r="L99" s="164"/>
      <c r="M99" s="165"/>
      <c r="N99" s="166"/>
      <c r="O99" s="166"/>
      <c r="P99" s="167">
        <f>SUM(P100:P158)</f>
        <v>0</v>
      </c>
      <c r="Q99" s="166"/>
      <c r="R99" s="167">
        <f>SUM(R100:R158)</f>
        <v>0.18010000000000001</v>
      </c>
      <c r="S99" s="166"/>
      <c r="T99" s="168">
        <f>SUM(T100:T158)</f>
        <v>0.97784000000000004</v>
      </c>
      <c r="AR99" s="169" t="s">
        <v>155</v>
      </c>
      <c r="AT99" s="170" t="s">
        <v>70</v>
      </c>
      <c r="AU99" s="170" t="s">
        <v>79</v>
      </c>
      <c r="AY99" s="169" t="s">
        <v>146</v>
      </c>
      <c r="BK99" s="171">
        <f>SUM(BK100:BK158)</f>
        <v>0</v>
      </c>
    </row>
    <row r="100" spans="1:65" s="2" customFormat="1" ht="16.5" customHeight="1">
      <c r="A100" s="35"/>
      <c r="B100" s="36"/>
      <c r="C100" s="174" t="s">
        <v>185</v>
      </c>
      <c r="D100" s="174" t="s">
        <v>149</v>
      </c>
      <c r="E100" s="175" t="s">
        <v>763</v>
      </c>
      <c r="F100" s="176" t="s">
        <v>764</v>
      </c>
      <c r="G100" s="177" t="s">
        <v>305</v>
      </c>
      <c r="H100" s="178">
        <v>16</v>
      </c>
      <c r="I100" s="179"/>
      <c r="J100" s="180">
        <f>ROUND(I100*H100,2)</f>
        <v>0</v>
      </c>
      <c r="K100" s="176" t="s">
        <v>751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1.4919999999999999E-2</v>
      </c>
      <c r="T100" s="184">
        <f>S100*H100</f>
        <v>0.23871999999999999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254</v>
      </c>
      <c r="AT100" s="185" t="s">
        <v>149</v>
      </c>
      <c r="AU100" s="185" t="s">
        <v>155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155</v>
      </c>
      <c r="BK100" s="186">
        <f>ROUND(I100*H100,2)</f>
        <v>0</v>
      </c>
      <c r="BL100" s="18" t="s">
        <v>254</v>
      </c>
      <c r="BM100" s="185" t="s">
        <v>765</v>
      </c>
    </row>
    <row r="101" spans="1:65" s="2" customFormat="1" ht="11.25">
      <c r="A101" s="35"/>
      <c r="B101" s="36"/>
      <c r="C101" s="37"/>
      <c r="D101" s="187" t="s">
        <v>157</v>
      </c>
      <c r="E101" s="37"/>
      <c r="F101" s="188" t="s">
        <v>766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157</v>
      </c>
      <c r="AU101" s="18" t="s">
        <v>155</v>
      </c>
    </row>
    <row r="102" spans="1:65" s="13" customFormat="1" ht="11.25">
      <c r="B102" s="192"/>
      <c r="C102" s="193"/>
      <c r="D102" s="194" t="s">
        <v>159</v>
      </c>
      <c r="E102" s="195" t="s">
        <v>19</v>
      </c>
      <c r="F102" s="196" t="s">
        <v>767</v>
      </c>
      <c r="G102" s="193"/>
      <c r="H102" s="195" t="s">
        <v>19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159</v>
      </c>
      <c r="AU102" s="202" t="s">
        <v>155</v>
      </c>
      <c r="AV102" s="13" t="s">
        <v>79</v>
      </c>
      <c r="AW102" s="13" t="s">
        <v>33</v>
      </c>
      <c r="AX102" s="13" t="s">
        <v>71</v>
      </c>
      <c r="AY102" s="202" t="s">
        <v>146</v>
      </c>
    </row>
    <row r="103" spans="1:65" s="14" customFormat="1" ht="11.25">
      <c r="B103" s="203"/>
      <c r="C103" s="204"/>
      <c r="D103" s="194" t="s">
        <v>159</v>
      </c>
      <c r="E103" s="205" t="s">
        <v>19</v>
      </c>
      <c r="F103" s="206" t="s">
        <v>1061</v>
      </c>
      <c r="G103" s="204"/>
      <c r="H103" s="207">
        <v>16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159</v>
      </c>
      <c r="AU103" s="213" t="s">
        <v>155</v>
      </c>
      <c r="AV103" s="14" t="s">
        <v>155</v>
      </c>
      <c r="AW103" s="14" t="s">
        <v>33</v>
      </c>
      <c r="AX103" s="14" t="s">
        <v>79</v>
      </c>
      <c r="AY103" s="213" t="s">
        <v>146</v>
      </c>
    </row>
    <row r="104" spans="1:65" s="2" customFormat="1" ht="16.5" customHeight="1">
      <c r="A104" s="35"/>
      <c r="B104" s="36"/>
      <c r="C104" s="174" t="s">
        <v>173</v>
      </c>
      <c r="D104" s="174" t="s">
        <v>149</v>
      </c>
      <c r="E104" s="175" t="s">
        <v>768</v>
      </c>
      <c r="F104" s="176" t="s">
        <v>769</v>
      </c>
      <c r="G104" s="177" t="s">
        <v>305</v>
      </c>
      <c r="H104" s="178">
        <v>22.8</v>
      </c>
      <c r="I104" s="179"/>
      <c r="J104" s="180">
        <f>ROUND(I104*H104,2)</f>
        <v>0</v>
      </c>
      <c r="K104" s="176" t="s">
        <v>751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3.065E-2</v>
      </c>
      <c r="T104" s="184">
        <f>S104*H104</f>
        <v>0.69882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254</v>
      </c>
      <c r="AT104" s="185" t="s">
        <v>149</v>
      </c>
      <c r="AU104" s="185" t="s">
        <v>155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155</v>
      </c>
      <c r="BK104" s="186">
        <f>ROUND(I104*H104,2)</f>
        <v>0</v>
      </c>
      <c r="BL104" s="18" t="s">
        <v>254</v>
      </c>
      <c r="BM104" s="185" t="s">
        <v>770</v>
      </c>
    </row>
    <row r="105" spans="1:65" s="2" customFormat="1" ht="11.25">
      <c r="A105" s="35"/>
      <c r="B105" s="36"/>
      <c r="C105" s="37"/>
      <c r="D105" s="187" t="s">
        <v>157</v>
      </c>
      <c r="E105" s="37"/>
      <c r="F105" s="188" t="s">
        <v>771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157</v>
      </c>
      <c r="AU105" s="18" t="s">
        <v>155</v>
      </c>
    </row>
    <row r="106" spans="1:65" s="13" customFormat="1" ht="11.25">
      <c r="B106" s="192"/>
      <c r="C106" s="193"/>
      <c r="D106" s="194" t="s">
        <v>159</v>
      </c>
      <c r="E106" s="195" t="s">
        <v>19</v>
      </c>
      <c r="F106" s="196" t="s">
        <v>767</v>
      </c>
      <c r="G106" s="193"/>
      <c r="H106" s="195" t="s">
        <v>19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159</v>
      </c>
      <c r="AU106" s="202" t="s">
        <v>155</v>
      </c>
      <c r="AV106" s="13" t="s">
        <v>79</v>
      </c>
      <c r="AW106" s="13" t="s">
        <v>33</v>
      </c>
      <c r="AX106" s="13" t="s">
        <v>71</v>
      </c>
      <c r="AY106" s="202" t="s">
        <v>146</v>
      </c>
    </row>
    <row r="107" spans="1:65" s="14" customFormat="1" ht="11.25">
      <c r="B107" s="203"/>
      <c r="C107" s="204"/>
      <c r="D107" s="194" t="s">
        <v>159</v>
      </c>
      <c r="E107" s="205" t="s">
        <v>19</v>
      </c>
      <c r="F107" s="206" t="s">
        <v>772</v>
      </c>
      <c r="G107" s="204"/>
      <c r="H107" s="207">
        <v>22.8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159</v>
      </c>
      <c r="AU107" s="213" t="s">
        <v>155</v>
      </c>
      <c r="AV107" s="14" t="s">
        <v>155</v>
      </c>
      <c r="AW107" s="14" t="s">
        <v>33</v>
      </c>
      <c r="AX107" s="14" t="s">
        <v>79</v>
      </c>
      <c r="AY107" s="213" t="s">
        <v>146</v>
      </c>
    </row>
    <row r="108" spans="1:65" s="2" customFormat="1" ht="16.5" customHeight="1">
      <c r="A108" s="35"/>
      <c r="B108" s="36"/>
      <c r="C108" s="174" t="s">
        <v>196</v>
      </c>
      <c r="D108" s="174" t="s">
        <v>149</v>
      </c>
      <c r="E108" s="175" t="s">
        <v>773</v>
      </c>
      <c r="F108" s="176" t="s">
        <v>774</v>
      </c>
      <c r="G108" s="177" t="s">
        <v>305</v>
      </c>
      <c r="H108" s="178">
        <v>14</v>
      </c>
      <c r="I108" s="179"/>
      <c r="J108" s="180">
        <f>ROUND(I108*H108,2)</f>
        <v>0</v>
      </c>
      <c r="K108" s="176" t="s">
        <v>751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4.0999999999999999E-4</v>
      </c>
      <c r="R108" s="183">
        <f>Q108*H108</f>
        <v>5.7400000000000003E-3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254</v>
      </c>
      <c r="AT108" s="185" t="s">
        <v>149</v>
      </c>
      <c r="AU108" s="185" t="s">
        <v>155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155</v>
      </c>
      <c r="BK108" s="186">
        <f>ROUND(I108*H108,2)</f>
        <v>0</v>
      </c>
      <c r="BL108" s="18" t="s">
        <v>254</v>
      </c>
      <c r="BM108" s="185" t="s">
        <v>775</v>
      </c>
    </row>
    <row r="109" spans="1:65" s="2" customFormat="1" ht="11.25">
      <c r="A109" s="35"/>
      <c r="B109" s="36"/>
      <c r="C109" s="37"/>
      <c r="D109" s="187" t="s">
        <v>157</v>
      </c>
      <c r="E109" s="37"/>
      <c r="F109" s="188" t="s">
        <v>776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157</v>
      </c>
      <c r="AU109" s="18" t="s">
        <v>155</v>
      </c>
    </row>
    <row r="110" spans="1:65" s="13" customFormat="1" ht="11.25">
      <c r="B110" s="192"/>
      <c r="C110" s="193"/>
      <c r="D110" s="194" t="s">
        <v>159</v>
      </c>
      <c r="E110" s="195" t="s">
        <v>19</v>
      </c>
      <c r="F110" s="196" t="s">
        <v>767</v>
      </c>
      <c r="G110" s="193"/>
      <c r="H110" s="195" t="s">
        <v>19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159</v>
      </c>
      <c r="AU110" s="202" t="s">
        <v>155</v>
      </c>
      <c r="AV110" s="13" t="s">
        <v>79</v>
      </c>
      <c r="AW110" s="13" t="s">
        <v>33</v>
      </c>
      <c r="AX110" s="13" t="s">
        <v>71</v>
      </c>
      <c r="AY110" s="202" t="s">
        <v>146</v>
      </c>
    </row>
    <row r="111" spans="1:65" s="14" customFormat="1" ht="11.25">
      <c r="B111" s="203"/>
      <c r="C111" s="204"/>
      <c r="D111" s="194" t="s">
        <v>159</v>
      </c>
      <c r="E111" s="205" t="s">
        <v>19</v>
      </c>
      <c r="F111" s="206" t="s">
        <v>1087</v>
      </c>
      <c r="G111" s="204"/>
      <c r="H111" s="207">
        <v>14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159</v>
      </c>
      <c r="AU111" s="213" t="s">
        <v>155</v>
      </c>
      <c r="AV111" s="14" t="s">
        <v>155</v>
      </c>
      <c r="AW111" s="14" t="s">
        <v>33</v>
      </c>
      <c r="AX111" s="14" t="s">
        <v>79</v>
      </c>
      <c r="AY111" s="213" t="s">
        <v>146</v>
      </c>
    </row>
    <row r="112" spans="1:65" s="2" customFormat="1" ht="16.5" customHeight="1">
      <c r="A112" s="35"/>
      <c r="B112" s="36"/>
      <c r="C112" s="174" t="s">
        <v>203</v>
      </c>
      <c r="D112" s="174" t="s">
        <v>149</v>
      </c>
      <c r="E112" s="175" t="s">
        <v>778</v>
      </c>
      <c r="F112" s="176" t="s">
        <v>779</v>
      </c>
      <c r="G112" s="177" t="s">
        <v>305</v>
      </c>
      <c r="H112" s="178">
        <v>56</v>
      </c>
      <c r="I112" s="179"/>
      <c r="J112" s="180">
        <f>ROUND(I112*H112,2)</f>
        <v>0</v>
      </c>
      <c r="K112" s="176" t="s">
        <v>751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4.8000000000000001E-4</v>
      </c>
      <c r="R112" s="183">
        <f>Q112*H112</f>
        <v>2.6880000000000001E-2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254</v>
      </c>
      <c r="AT112" s="185" t="s">
        <v>149</v>
      </c>
      <c r="AU112" s="185" t="s">
        <v>155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155</v>
      </c>
      <c r="BK112" s="186">
        <f>ROUND(I112*H112,2)</f>
        <v>0</v>
      </c>
      <c r="BL112" s="18" t="s">
        <v>254</v>
      </c>
      <c r="BM112" s="185" t="s">
        <v>780</v>
      </c>
    </row>
    <row r="113" spans="1:65" s="2" customFormat="1" ht="11.25">
      <c r="A113" s="35"/>
      <c r="B113" s="36"/>
      <c r="C113" s="37"/>
      <c r="D113" s="187" t="s">
        <v>157</v>
      </c>
      <c r="E113" s="37"/>
      <c r="F113" s="188" t="s">
        <v>781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157</v>
      </c>
      <c r="AU113" s="18" t="s">
        <v>155</v>
      </c>
    </row>
    <row r="114" spans="1:65" s="13" customFormat="1" ht="11.25">
      <c r="B114" s="192"/>
      <c r="C114" s="193"/>
      <c r="D114" s="194" t="s">
        <v>159</v>
      </c>
      <c r="E114" s="195" t="s">
        <v>19</v>
      </c>
      <c r="F114" s="196" t="s">
        <v>767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159</v>
      </c>
      <c r="AU114" s="202" t="s">
        <v>155</v>
      </c>
      <c r="AV114" s="13" t="s">
        <v>79</v>
      </c>
      <c r="AW114" s="13" t="s">
        <v>33</v>
      </c>
      <c r="AX114" s="13" t="s">
        <v>71</v>
      </c>
      <c r="AY114" s="202" t="s">
        <v>146</v>
      </c>
    </row>
    <row r="115" spans="1:65" s="14" customFormat="1" ht="11.25">
      <c r="B115" s="203"/>
      <c r="C115" s="204"/>
      <c r="D115" s="194" t="s">
        <v>159</v>
      </c>
      <c r="E115" s="205" t="s">
        <v>19</v>
      </c>
      <c r="F115" s="206" t="s">
        <v>1088</v>
      </c>
      <c r="G115" s="204"/>
      <c r="H115" s="207">
        <v>24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159</v>
      </c>
      <c r="AU115" s="213" t="s">
        <v>155</v>
      </c>
      <c r="AV115" s="14" t="s">
        <v>155</v>
      </c>
      <c r="AW115" s="14" t="s">
        <v>33</v>
      </c>
      <c r="AX115" s="14" t="s">
        <v>71</v>
      </c>
      <c r="AY115" s="213" t="s">
        <v>146</v>
      </c>
    </row>
    <row r="116" spans="1:65" s="14" customFormat="1" ht="11.25">
      <c r="B116" s="203"/>
      <c r="C116" s="204"/>
      <c r="D116" s="194" t="s">
        <v>159</v>
      </c>
      <c r="E116" s="205" t="s">
        <v>19</v>
      </c>
      <c r="F116" s="206" t="s">
        <v>1060</v>
      </c>
      <c r="G116" s="204"/>
      <c r="H116" s="207">
        <v>32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159</v>
      </c>
      <c r="AU116" s="213" t="s">
        <v>155</v>
      </c>
      <c r="AV116" s="14" t="s">
        <v>155</v>
      </c>
      <c r="AW116" s="14" t="s">
        <v>33</v>
      </c>
      <c r="AX116" s="14" t="s">
        <v>71</v>
      </c>
      <c r="AY116" s="213" t="s">
        <v>146</v>
      </c>
    </row>
    <row r="117" spans="1:65" s="15" customFormat="1" ht="11.25">
      <c r="B117" s="214"/>
      <c r="C117" s="215"/>
      <c r="D117" s="194" t="s">
        <v>159</v>
      </c>
      <c r="E117" s="216" t="s">
        <v>19</v>
      </c>
      <c r="F117" s="217" t="s">
        <v>784</v>
      </c>
      <c r="G117" s="215"/>
      <c r="H117" s="218">
        <v>56</v>
      </c>
      <c r="I117" s="219"/>
      <c r="J117" s="215"/>
      <c r="K117" s="215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159</v>
      </c>
      <c r="AU117" s="224" t="s">
        <v>155</v>
      </c>
      <c r="AV117" s="15" t="s">
        <v>154</v>
      </c>
      <c r="AW117" s="15" t="s">
        <v>33</v>
      </c>
      <c r="AX117" s="15" t="s">
        <v>79</v>
      </c>
      <c r="AY117" s="224" t="s">
        <v>146</v>
      </c>
    </row>
    <row r="118" spans="1:65" s="2" customFormat="1" ht="16.5" customHeight="1">
      <c r="A118" s="35"/>
      <c r="B118" s="36"/>
      <c r="C118" s="174" t="s">
        <v>209</v>
      </c>
      <c r="D118" s="174" t="s">
        <v>149</v>
      </c>
      <c r="E118" s="175" t="s">
        <v>785</v>
      </c>
      <c r="F118" s="176" t="s">
        <v>786</v>
      </c>
      <c r="G118" s="177" t="s">
        <v>305</v>
      </c>
      <c r="H118" s="178">
        <v>18</v>
      </c>
      <c r="I118" s="179"/>
      <c r="J118" s="180">
        <f>ROUND(I118*H118,2)</f>
        <v>0</v>
      </c>
      <c r="K118" s="176" t="s">
        <v>751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2.2399999999999998E-3</v>
      </c>
      <c r="R118" s="183">
        <f>Q118*H118</f>
        <v>4.0319999999999995E-2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254</v>
      </c>
      <c r="AT118" s="185" t="s">
        <v>149</v>
      </c>
      <c r="AU118" s="185" t="s">
        <v>155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155</v>
      </c>
      <c r="BK118" s="186">
        <f>ROUND(I118*H118,2)</f>
        <v>0</v>
      </c>
      <c r="BL118" s="18" t="s">
        <v>254</v>
      </c>
      <c r="BM118" s="185" t="s">
        <v>787</v>
      </c>
    </row>
    <row r="119" spans="1:65" s="2" customFormat="1" ht="11.25">
      <c r="A119" s="35"/>
      <c r="B119" s="36"/>
      <c r="C119" s="37"/>
      <c r="D119" s="187" t="s">
        <v>157</v>
      </c>
      <c r="E119" s="37"/>
      <c r="F119" s="188" t="s">
        <v>788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155</v>
      </c>
    </row>
    <row r="120" spans="1:65" s="13" customFormat="1" ht="11.25">
      <c r="B120" s="192"/>
      <c r="C120" s="193"/>
      <c r="D120" s="194" t="s">
        <v>159</v>
      </c>
      <c r="E120" s="195" t="s">
        <v>19</v>
      </c>
      <c r="F120" s="196" t="s">
        <v>767</v>
      </c>
      <c r="G120" s="193"/>
      <c r="H120" s="195" t="s">
        <v>19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159</v>
      </c>
      <c r="AU120" s="202" t="s">
        <v>155</v>
      </c>
      <c r="AV120" s="13" t="s">
        <v>79</v>
      </c>
      <c r="AW120" s="13" t="s">
        <v>33</v>
      </c>
      <c r="AX120" s="13" t="s">
        <v>71</v>
      </c>
      <c r="AY120" s="202" t="s">
        <v>146</v>
      </c>
    </row>
    <row r="121" spans="1:65" s="14" customFormat="1" ht="11.25">
      <c r="B121" s="203"/>
      <c r="C121" s="204"/>
      <c r="D121" s="194" t="s">
        <v>159</v>
      </c>
      <c r="E121" s="205" t="s">
        <v>19</v>
      </c>
      <c r="F121" s="206" t="s">
        <v>789</v>
      </c>
      <c r="G121" s="204"/>
      <c r="H121" s="207">
        <v>18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159</v>
      </c>
      <c r="AU121" s="213" t="s">
        <v>155</v>
      </c>
      <c r="AV121" s="14" t="s">
        <v>155</v>
      </c>
      <c r="AW121" s="14" t="s">
        <v>33</v>
      </c>
      <c r="AX121" s="14" t="s">
        <v>79</v>
      </c>
      <c r="AY121" s="213" t="s">
        <v>146</v>
      </c>
    </row>
    <row r="122" spans="1:65" s="2" customFormat="1" ht="16.5" customHeight="1">
      <c r="A122" s="35"/>
      <c r="B122" s="36"/>
      <c r="C122" s="174" t="s">
        <v>87</v>
      </c>
      <c r="D122" s="174" t="s">
        <v>149</v>
      </c>
      <c r="E122" s="175" t="s">
        <v>790</v>
      </c>
      <c r="F122" s="176" t="s">
        <v>791</v>
      </c>
      <c r="G122" s="177" t="s">
        <v>305</v>
      </c>
      <c r="H122" s="178">
        <v>22.8</v>
      </c>
      <c r="I122" s="179"/>
      <c r="J122" s="180">
        <f>ROUND(I122*H122,2)</f>
        <v>0</v>
      </c>
      <c r="K122" s="176" t="s">
        <v>751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4.7000000000000002E-3</v>
      </c>
      <c r="R122" s="183">
        <f>Q122*H122</f>
        <v>0.10716000000000001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254</v>
      </c>
      <c r="AT122" s="185" t="s">
        <v>149</v>
      </c>
      <c r="AU122" s="185" t="s">
        <v>155</v>
      </c>
      <c r="AY122" s="18" t="s">
        <v>146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155</v>
      </c>
      <c r="BK122" s="186">
        <f>ROUND(I122*H122,2)</f>
        <v>0</v>
      </c>
      <c r="BL122" s="18" t="s">
        <v>254</v>
      </c>
      <c r="BM122" s="185" t="s">
        <v>792</v>
      </c>
    </row>
    <row r="123" spans="1:65" s="2" customFormat="1" ht="11.25">
      <c r="A123" s="35"/>
      <c r="B123" s="36"/>
      <c r="C123" s="37"/>
      <c r="D123" s="187" t="s">
        <v>157</v>
      </c>
      <c r="E123" s="37"/>
      <c r="F123" s="188" t="s">
        <v>793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157</v>
      </c>
      <c r="AU123" s="18" t="s">
        <v>155</v>
      </c>
    </row>
    <row r="124" spans="1:65" s="13" customFormat="1" ht="11.25">
      <c r="B124" s="192"/>
      <c r="C124" s="193"/>
      <c r="D124" s="194" t="s">
        <v>159</v>
      </c>
      <c r="E124" s="195" t="s">
        <v>19</v>
      </c>
      <c r="F124" s="196" t="s">
        <v>794</v>
      </c>
      <c r="G124" s="193"/>
      <c r="H124" s="195" t="s">
        <v>19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159</v>
      </c>
      <c r="AU124" s="202" t="s">
        <v>155</v>
      </c>
      <c r="AV124" s="13" t="s">
        <v>79</v>
      </c>
      <c r="AW124" s="13" t="s">
        <v>33</v>
      </c>
      <c r="AX124" s="13" t="s">
        <v>71</v>
      </c>
      <c r="AY124" s="202" t="s">
        <v>146</v>
      </c>
    </row>
    <row r="125" spans="1:65" s="14" customFormat="1" ht="11.25">
      <c r="B125" s="203"/>
      <c r="C125" s="204"/>
      <c r="D125" s="194" t="s">
        <v>159</v>
      </c>
      <c r="E125" s="205" t="s">
        <v>19</v>
      </c>
      <c r="F125" s="206" t="s">
        <v>772</v>
      </c>
      <c r="G125" s="204"/>
      <c r="H125" s="207">
        <v>22.8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159</v>
      </c>
      <c r="AU125" s="213" t="s">
        <v>155</v>
      </c>
      <c r="AV125" s="14" t="s">
        <v>155</v>
      </c>
      <c r="AW125" s="14" t="s">
        <v>33</v>
      </c>
      <c r="AX125" s="14" t="s">
        <v>79</v>
      </c>
      <c r="AY125" s="213" t="s">
        <v>146</v>
      </c>
    </row>
    <row r="126" spans="1:65" s="2" customFormat="1" ht="16.5" customHeight="1">
      <c r="A126" s="35"/>
      <c r="B126" s="36"/>
      <c r="C126" s="174" t="s">
        <v>90</v>
      </c>
      <c r="D126" s="174" t="s">
        <v>149</v>
      </c>
      <c r="E126" s="175" t="s">
        <v>795</v>
      </c>
      <c r="F126" s="176" t="s">
        <v>796</v>
      </c>
      <c r="G126" s="177" t="s">
        <v>231</v>
      </c>
      <c r="H126" s="178">
        <v>4</v>
      </c>
      <c r="I126" s="179"/>
      <c r="J126" s="180">
        <f>ROUND(I126*H126,2)</f>
        <v>0</v>
      </c>
      <c r="K126" s="176" t="s">
        <v>751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254</v>
      </c>
      <c r="AT126" s="185" t="s">
        <v>149</v>
      </c>
      <c r="AU126" s="185" t="s">
        <v>155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155</v>
      </c>
      <c r="BK126" s="186">
        <f>ROUND(I126*H126,2)</f>
        <v>0</v>
      </c>
      <c r="BL126" s="18" t="s">
        <v>254</v>
      </c>
      <c r="BM126" s="185" t="s">
        <v>797</v>
      </c>
    </row>
    <row r="127" spans="1:65" s="2" customFormat="1" ht="11.25">
      <c r="A127" s="35"/>
      <c r="B127" s="36"/>
      <c r="C127" s="37"/>
      <c r="D127" s="187" t="s">
        <v>157</v>
      </c>
      <c r="E127" s="37"/>
      <c r="F127" s="188" t="s">
        <v>798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157</v>
      </c>
      <c r="AU127" s="18" t="s">
        <v>155</v>
      </c>
    </row>
    <row r="128" spans="1:65" s="13" customFormat="1" ht="11.25">
      <c r="B128" s="192"/>
      <c r="C128" s="193"/>
      <c r="D128" s="194" t="s">
        <v>159</v>
      </c>
      <c r="E128" s="195" t="s">
        <v>19</v>
      </c>
      <c r="F128" s="196" t="s">
        <v>767</v>
      </c>
      <c r="G128" s="193"/>
      <c r="H128" s="195" t="s">
        <v>19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159</v>
      </c>
      <c r="AU128" s="202" t="s">
        <v>155</v>
      </c>
      <c r="AV128" s="13" t="s">
        <v>79</v>
      </c>
      <c r="AW128" s="13" t="s">
        <v>33</v>
      </c>
      <c r="AX128" s="13" t="s">
        <v>71</v>
      </c>
      <c r="AY128" s="202" t="s">
        <v>146</v>
      </c>
    </row>
    <row r="129" spans="1:65" s="14" customFormat="1" ht="11.25">
      <c r="B129" s="203"/>
      <c r="C129" s="204"/>
      <c r="D129" s="194" t="s">
        <v>159</v>
      </c>
      <c r="E129" s="205" t="s">
        <v>19</v>
      </c>
      <c r="F129" s="206" t="s">
        <v>154</v>
      </c>
      <c r="G129" s="204"/>
      <c r="H129" s="207">
        <v>4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159</v>
      </c>
      <c r="AU129" s="213" t="s">
        <v>155</v>
      </c>
      <c r="AV129" s="14" t="s">
        <v>155</v>
      </c>
      <c r="AW129" s="14" t="s">
        <v>33</v>
      </c>
      <c r="AX129" s="14" t="s">
        <v>79</v>
      </c>
      <c r="AY129" s="213" t="s">
        <v>146</v>
      </c>
    </row>
    <row r="130" spans="1:65" s="2" customFormat="1" ht="16.5" customHeight="1">
      <c r="A130" s="35"/>
      <c r="B130" s="36"/>
      <c r="C130" s="174" t="s">
        <v>93</v>
      </c>
      <c r="D130" s="174" t="s">
        <v>149</v>
      </c>
      <c r="E130" s="175" t="s">
        <v>799</v>
      </c>
      <c r="F130" s="176" t="s">
        <v>800</v>
      </c>
      <c r="G130" s="177" t="s">
        <v>231</v>
      </c>
      <c r="H130" s="178">
        <v>11</v>
      </c>
      <c r="I130" s="179"/>
      <c r="J130" s="180">
        <f>ROUND(I130*H130,2)</f>
        <v>0</v>
      </c>
      <c r="K130" s="176" t="s">
        <v>751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254</v>
      </c>
      <c r="AT130" s="185" t="s">
        <v>149</v>
      </c>
      <c r="AU130" s="185" t="s">
        <v>155</v>
      </c>
      <c r="AY130" s="18" t="s">
        <v>146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155</v>
      </c>
      <c r="BK130" s="186">
        <f>ROUND(I130*H130,2)</f>
        <v>0</v>
      </c>
      <c r="BL130" s="18" t="s">
        <v>254</v>
      </c>
      <c r="BM130" s="185" t="s">
        <v>801</v>
      </c>
    </row>
    <row r="131" spans="1:65" s="2" customFormat="1" ht="11.25">
      <c r="A131" s="35"/>
      <c r="B131" s="36"/>
      <c r="C131" s="37"/>
      <c r="D131" s="187" t="s">
        <v>157</v>
      </c>
      <c r="E131" s="37"/>
      <c r="F131" s="188" t="s">
        <v>802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157</v>
      </c>
      <c r="AU131" s="18" t="s">
        <v>155</v>
      </c>
    </row>
    <row r="132" spans="1:65" s="13" customFormat="1" ht="11.25">
      <c r="B132" s="192"/>
      <c r="C132" s="193"/>
      <c r="D132" s="194" t="s">
        <v>159</v>
      </c>
      <c r="E132" s="195" t="s">
        <v>19</v>
      </c>
      <c r="F132" s="196" t="s">
        <v>767</v>
      </c>
      <c r="G132" s="193"/>
      <c r="H132" s="195" t="s">
        <v>19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159</v>
      </c>
      <c r="AU132" s="202" t="s">
        <v>155</v>
      </c>
      <c r="AV132" s="13" t="s">
        <v>79</v>
      </c>
      <c r="AW132" s="13" t="s">
        <v>33</v>
      </c>
      <c r="AX132" s="13" t="s">
        <v>71</v>
      </c>
      <c r="AY132" s="202" t="s">
        <v>146</v>
      </c>
    </row>
    <row r="133" spans="1:65" s="14" customFormat="1" ht="11.25">
      <c r="B133" s="203"/>
      <c r="C133" s="204"/>
      <c r="D133" s="194" t="s">
        <v>159</v>
      </c>
      <c r="E133" s="205" t="s">
        <v>19</v>
      </c>
      <c r="F133" s="206" t="s">
        <v>1089</v>
      </c>
      <c r="G133" s="204"/>
      <c r="H133" s="207">
        <v>11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159</v>
      </c>
      <c r="AU133" s="213" t="s">
        <v>155</v>
      </c>
      <c r="AV133" s="14" t="s">
        <v>155</v>
      </c>
      <c r="AW133" s="14" t="s">
        <v>33</v>
      </c>
      <c r="AX133" s="14" t="s">
        <v>79</v>
      </c>
      <c r="AY133" s="213" t="s">
        <v>146</v>
      </c>
    </row>
    <row r="134" spans="1:65" s="2" customFormat="1" ht="16.5" customHeight="1">
      <c r="A134" s="35"/>
      <c r="B134" s="36"/>
      <c r="C134" s="174" t="s">
        <v>96</v>
      </c>
      <c r="D134" s="174" t="s">
        <v>149</v>
      </c>
      <c r="E134" s="175" t="s">
        <v>804</v>
      </c>
      <c r="F134" s="176" t="s">
        <v>805</v>
      </c>
      <c r="G134" s="177" t="s">
        <v>231</v>
      </c>
      <c r="H134" s="178">
        <v>12</v>
      </c>
      <c r="I134" s="179"/>
      <c r="J134" s="180">
        <f>ROUND(I134*H134,2)</f>
        <v>0</v>
      </c>
      <c r="K134" s="176" t="s">
        <v>751</v>
      </c>
      <c r="L134" s="40"/>
      <c r="M134" s="181" t="s">
        <v>19</v>
      </c>
      <c r="N134" s="182" t="s">
        <v>43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254</v>
      </c>
      <c r="AT134" s="185" t="s">
        <v>149</v>
      </c>
      <c r="AU134" s="185" t="s">
        <v>155</v>
      </c>
      <c r="AY134" s="18" t="s">
        <v>146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155</v>
      </c>
      <c r="BK134" s="186">
        <f>ROUND(I134*H134,2)</f>
        <v>0</v>
      </c>
      <c r="BL134" s="18" t="s">
        <v>254</v>
      </c>
      <c r="BM134" s="185" t="s">
        <v>806</v>
      </c>
    </row>
    <row r="135" spans="1:65" s="2" customFormat="1" ht="11.25">
      <c r="A135" s="35"/>
      <c r="B135" s="36"/>
      <c r="C135" s="37"/>
      <c r="D135" s="187" t="s">
        <v>157</v>
      </c>
      <c r="E135" s="37"/>
      <c r="F135" s="188" t="s">
        <v>807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157</v>
      </c>
      <c r="AU135" s="18" t="s">
        <v>155</v>
      </c>
    </row>
    <row r="136" spans="1:65" s="13" customFormat="1" ht="11.25">
      <c r="B136" s="192"/>
      <c r="C136" s="193"/>
      <c r="D136" s="194" t="s">
        <v>159</v>
      </c>
      <c r="E136" s="195" t="s">
        <v>19</v>
      </c>
      <c r="F136" s="196" t="s">
        <v>767</v>
      </c>
      <c r="G136" s="193"/>
      <c r="H136" s="195" t="s">
        <v>19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159</v>
      </c>
      <c r="AU136" s="202" t="s">
        <v>155</v>
      </c>
      <c r="AV136" s="13" t="s">
        <v>79</v>
      </c>
      <c r="AW136" s="13" t="s">
        <v>33</v>
      </c>
      <c r="AX136" s="13" t="s">
        <v>71</v>
      </c>
      <c r="AY136" s="202" t="s">
        <v>146</v>
      </c>
    </row>
    <row r="137" spans="1:65" s="14" customFormat="1" ht="11.25">
      <c r="B137" s="203"/>
      <c r="C137" s="204"/>
      <c r="D137" s="194" t="s">
        <v>159</v>
      </c>
      <c r="E137" s="205" t="s">
        <v>19</v>
      </c>
      <c r="F137" s="206" t="s">
        <v>808</v>
      </c>
      <c r="G137" s="204"/>
      <c r="H137" s="207">
        <v>12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159</v>
      </c>
      <c r="AU137" s="213" t="s">
        <v>155</v>
      </c>
      <c r="AV137" s="14" t="s">
        <v>155</v>
      </c>
      <c r="AW137" s="14" t="s">
        <v>33</v>
      </c>
      <c r="AX137" s="14" t="s">
        <v>79</v>
      </c>
      <c r="AY137" s="213" t="s">
        <v>146</v>
      </c>
    </row>
    <row r="138" spans="1:65" s="2" customFormat="1" ht="16.5" customHeight="1">
      <c r="A138" s="35"/>
      <c r="B138" s="36"/>
      <c r="C138" s="174" t="s">
        <v>99</v>
      </c>
      <c r="D138" s="174" t="s">
        <v>149</v>
      </c>
      <c r="E138" s="175" t="s">
        <v>809</v>
      </c>
      <c r="F138" s="176" t="s">
        <v>810</v>
      </c>
      <c r="G138" s="177" t="s">
        <v>231</v>
      </c>
      <c r="H138" s="178">
        <v>13</v>
      </c>
      <c r="I138" s="179"/>
      <c r="J138" s="180">
        <f>ROUND(I138*H138,2)</f>
        <v>0</v>
      </c>
      <c r="K138" s="176" t="s">
        <v>751</v>
      </c>
      <c r="L138" s="40"/>
      <c r="M138" s="181" t="s">
        <v>19</v>
      </c>
      <c r="N138" s="182" t="s">
        <v>43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3.0999999999999999E-3</v>
      </c>
      <c r="T138" s="184">
        <f>S138*H138</f>
        <v>4.0299999999999996E-2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254</v>
      </c>
      <c r="AT138" s="185" t="s">
        <v>149</v>
      </c>
      <c r="AU138" s="185" t="s">
        <v>155</v>
      </c>
      <c r="AY138" s="18" t="s">
        <v>146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155</v>
      </c>
      <c r="BK138" s="186">
        <f>ROUND(I138*H138,2)</f>
        <v>0</v>
      </c>
      <c r="BL138" s="18" t="s">
        <v>254</v>
      </c>
      <c r="BM138" s="185" t="s">
        <v>811</v>
      </c>
    </row>
    <row r="139" spans="1:65" s="2" customFormat="1" ht="11.25">
      <c r="A139" s="35"/>
      <c r="B139" s="36"/>
      <c r="C139" s="37"/>
      <c r="D139" s="187" t="s">
        <v>157</v>
      </c>
      <c r="E139" s="37"/>
      <c r="F139" s="188" t="s">
        <v>812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157</v>
      </c>
      <c r="AU139" s="18" t="s">
        <v>155</v>
      </c>
    </row>
    <row r="140" spans="1:65" s="13" customFormat="1" ht="11.25">
      <c r="B140" s="192"/>
      <c r="C140" s="193"/>
      <c r="D140" s="194" t="s">
        <v>159</v>
      </c>
      <c r="E140" s="195" t="s">
        <v>19</v>
      </c>
      <c r="F140" s="196" t="s">
        <v>767</v>
      </c>
      <c r="G140" s="193"/>
      <c r="H140" s="195" t="s">
        <v>19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159</v>
      </c>
      <c r="AU140" s="202" t="s">
        <v>155</v>
      </c>
      <c r="AV140" s="13" t="s">
        <v>79</v>
      </c>
      <c r="AW140" s="13" t="s">
        <v>33</v>
      </c>
      <c r="AX140" s="13" t="s">
        <v>71</v>
      </c>
      <c r="AY140" s="202" t="s">
        <v>146</v>
      </c>
    </row>
    <row r="141" spans="1:65" s="14" customFormat="1" ht="11.25">
      <c r="B141" s="203"/>
      <c r="C141" s="204"/>
      <c r="D141" s="194" t="s">
        <v>159</v>
      </c>
      <c r="E141" s="205" t="s">
        <v>19</v>
      </c>
      <c r="F141" s="206" t="s">
        <v>1090</v>
      </c>
      <c r="G141" s="204"/>
      <c r="H141" s="207">
        <v>13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159</v>
      </c>
      <c r="AU141" s="213" t="s">
        <v>155</v>
      </c>
      <c r="AV141" s="14" t="s">
        <v>155</v>
      </c>
      <c r="AW141" s="14" t="s">
        <v>33</v>
      </c>
      <c r="AX141" s="14" t="s">
        <v>71</v>
      </c>
      <c r="AY141" s="213" t="s">
        <v>146</v>
      </c>
    </row>
    <row r="142" spans="1:65" s="15" customFormat="1" ht="11.25">
      <c r="B142" s="214"/>
      <c r="C142" s="215"/>
      <c r="D142" s="194" t="s">
        <v>159</v>
      </c>
      <c r="E142" s="216" t="s">
        <v>19</v>
      </c>
      <c r="F142" s="217" t="s">
        <v>164</v>
      </c>
      <c r="G142" s="215"/>
      <c r="H142" s="218">
        <v>13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159</v>
      </c>
      <c r="AU142" s="224" t="s">
        <v>155</v>
      </c>
      <c r="AV142" s="15" t="s">
        <v>154</v>
      </c>
      <c r="AW142" s="15" t="s">
        <v>33</v>
      </c>
      <c r="AX142" s="15" t="s">
        <v>79</v>
      </c>
      <c r="AY142" s="224" t="s">
        <v>146</v>
      </c>
    </row>
    <row r="143" spans="1:65" s="2" customFormat="1" ht="16.5" customHeight="1">
      <c r="A143" s="35"/>
      <c r="B143" s="36"/>
      <c r="C143" s="174" t="s">
        <v>8</v>
      </c>
      <c r="D143" s="174" t="s">
        <v>149</v>
      </c>
      <c r="E143" s="175" t="s">
        <v>814</v>
      </c>
      <c r="F143" s="176" t="s">
        <v>815</v>
      </c>
      <c r="G143" s="177" t="s">
        <v>305</v>
      </c>
      <c r="H143" s="178">
        <v>120</v>
      </c>
      <c r="I143" s="179"/>
      <c r="J143" s="180">
        <f>ROUND(I143*H143,2)</f>
        <v>0</v>
      </c>
      <c r="K143" s="176" t="s">
        <v>751</v>
      </c>
      <c r="L143" s="40"/>
      <c r="M143" s="181" t="s">
        <v>19</v>
      </c>
      <c r="N143" s="182" t="s">
        <v>43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254</v>
      </c>
      <c r="AT143" s="185" t="s">
        <v>149</v>
      </c>
      <c r="AU143" s="185" t="s">
        <v>155</v>
      </c>
      <c r="AY143" s="18" t="s">
        <v>146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155</v>
      </c>
      <c r="BK143" s="186">
        <f>ROUND(I143*H143,2)</f>
        <v>0</v>
      </c>
      <c r="BL143" s="18" t="s">
        <v>254</v>
      </c>
      <c r="BM143" s="185" t="s">
        <v>816</v>
      </c>
    </row>
    <row r="144" spans="1:65" s="2" customFormat="1" ht="11.25">
      <c r="A144" s="35"/>
      <c r="B144" s="36"/>
      <c r="C144" s="37"/>
      <c r="D144" s="187" t="s">
        <v>157</v>
      </c>
      <c r="E144" s="37"/>
      <c r="F144" s="188" t="s">
        <v>817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157</v>
      </c>
      <c r="AU144" s="18" t="s">
        <v>155</v>
      </c>
    </row>
    <row r="145" spans="1:65" s="13" customFormat="1" ht="11.25">
      <c r="B145" s="192"/>
      <c r="C145" s="193"/>
      <c r="D145" s="194" t="s">
        <v>159</v>
      </c>
      <c r="E145" s="195" t="s">
        <v>19</v>
      </c>
      <c r="F145" s="196" t="s">
        <v>767</v>
      </c>
      <c r="G145" s="193"/>
      <c r="H145" s="195" t="s">
        <v>19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159</v>
      </c>
      <c r="AU145" s="202" t="s">
        <v>155</v>
      </c>
      <c r="AV145" s="13" t="s">
        <v>79</v>
      </c>
      <c r="AW145" s="13" t="s">
        <v>33</v>
      </c>
      <c r="AX145" s="13" t="s">
        <v>71</v>
      </c>
      <c r="AY145" s="202" t="s">
        <v>146</v>
      </c>
    </row>
    <row r="146" spans="1:65" s="14" customFormat="1" ht="11.25">
      <c r="B146" s="203"/>
      <c r="C146" s="204"/>
      <c r="D146" s="194" t="s">
        <v>159</v>
      </c>
      <c r="E146" s="205" t="s">
        <v>19</v>
      </c>
      <c r="F146" s="206" t="s">
        <v>818</v>
      </c>
      <c r="G146" s="204"/>
      <c r="H146" s="207">
        <v>120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159</v>
      </c>
      <c r="AU146" s="213" t="s">
        <v>155</v>
      </c>
      <c r="AV146" s="14" t="s">
        <v>155</v>
      </c>
      <c r="AW146" s="14" t="s">
        <v>33</v>
      </c>
      <c r="AX146" s="14" t="s">
        <v>79</v>
      </c>
      <c r="AY146" s="213" t="s">
        <v>146</v>
      </c>
    </row>
    <row r="147" spans="1:65" s="2" customFormat="1" ht="16.5" customHeight="1">
      <c r="A147" s="35"/>
      <c r="B147" s="36"/>
      <c r="C147" s="174" t="s">
        <v>254</v>
      </c>
      <c r="D147" s="174" t="s">
        <v>149</v>
      </c>
      <c r="E147" s="175" t="s">
        <v>819</v>
      </c>
      <c r="F147" s="176" t="s">
        <v>820</v>
      </c>
      <c r="G147" s="177" t="s">
        <v>305</v>
      </c>
      <c r="H147" s="178">
        <v>20</v>
      </c>
      <c r="I147" s="179"/>
      <c r="J147" s="180">
        <f>ROUND(I147*H147,2)</f>
        <v>0</v>
      </c>
      <c r="K147" s="176" t="s">
        <v>411</v>
      </c>
      <c r="L147" s="40"/>
      <c r="M147" s="181" t="s">
        <v>19</v>
      </c>
      <c r="N147" s="182" t="s">
        <v>43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254</v>
      </c>
      <c r="AT147" s="185" t="s">
        <v>149</v>
      </c>
      <c r="AU147" s="185" t="s">
        <v>155</v>
      </c>
      <c r="AY147" s="18" t="s">
        <v>146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155</v>
      </c>
      <c r="BK147" s="186">
        <f>ROUND(I147*H147,2)</f>
        <v>0</v>
      </c>
      <c r="BL147" s="18" t="s">
        <v>254</v>
      </c>
      <c r="BM147" s="185" t="s">
        <v>821</v>
      </c>
    </row>
    <row r="148" spans="1:65" s="13" customFormat="1" ht="11.25">
      <c r="B148" s="192"/>
      <c r="C148" s="193"/>
      <c r="D148" s="194" t="s">
        <v>159</v>
      </c>
      <c r="E148" s="195" t="s">
        <v>19</v>
      </c>
      <c r="F148" s="196" t="s">
        <v>767</v>
      </c>
      <c r="G148" s="193"/>
      <c r="H148" s="195" t="s">
        <v>19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159</v>
      </c>
      <c r="AU148" s="202" t="s">
        <v>155</v>
      </c>
      <c r="AV148" s="13" t="s">
        <v>79</v>
      </c>
      <c r="AW148" s="13" t="s">
        <v>33</v>
      </c>
      <c r="AX148" s="13" t="s">
        <v>71</v>
      </c>
      <c r="AY148" s="202" t="s">
        <v>146</v>
      </c>
    </row>
    <row r="149" spans="1:65" s="14" customFormat="1" ht="11.25">
      <c r="B149" s="203"/>
      <c r="C149" s="204"/>
      <c r="D149" s="194" t="s">
        <v>159</v>
      </c>
      <c r="E149" s="205" t="s">
        <v>19</v>
      </c>
      <c r="F149" s="206" t="s">
        <v>104</v>
      </c>
      <c r="G149" s="204"/>
      <c r="H149" s="207">
        <v>20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159</v>
      </c>
      <c r="AU149" s="213" t="s">
        <v>155</v>
      </c>
      <c r="AV149" s="14" t="s">
        <v>155</v>
      </c>
      <c r="AW149" s="14" t="s">
        <v>33</v>
      </c>
      <c r="AX149" s="14" t="s">
        <v>79</v>
      </c>
      <c r="AY149" s="213" t="s">
        <v>146</v>
      </c>
    </row>
    <row r="150" spans="1:65" s="2" customFormat="1" ht="24.2" customHeight="1">
      <c r="A150" s="35"/>
      <c r="B150" s="36"/>
      <c r="C150" s="174" t="s">
        <v>260</v>
      </c>
      <c r="D150" s="174" t="s">
        <v>149</v>
      </c>
      <c r="E150" s="175" t="s">
        <v>822</v>
      </c>
      <c r="F150" s="176" t="s">
        <v>823</v>
      </c>
      <c r="G150" s="177" t="s">
        <v>333</v>
      </c>
      <c r="H150" s="178">
        <v>0.18</v>
      </c>
      <c r="I150" s="179"/>
      <c r="J150" s="180">
        <f>ROUND(I150*H150,2)</f>
        <v>0</v>
      </c>
      <c r="K150" s="176" t="s">
        <v>751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254</v>
      </c>
      <c r="AT150" s="185" t="s">
        <v>149</v>
      </c>
      <c r="AU150" s="185" t="s">
        <v>155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155</v>
      </c>
      <c r="BK150" s="186">
        <f>ROUND(I150*H150,2)</f>
        <v>0</v>
      </c>
      <c r="BL150" s="18" t="s">
        <v>254</v>
      </c>
      <c r="BM150" s="185" t="s">
        <v>824</v>
      </c>
    </row>
    <row r="151" spans="1:65" s="2" customFormat="1" ht="11.25">
      <c r="A151" s="35"/>
      <c r="B151" s="36"/>
      <c r="C151" s="37"/>
      <c r="D151" s="187" t="s">
        <v>157</v>
      </c>
      <c r="E151" s="37"/>
      <c r="F151" s="188" t="s">
        <v>825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157</v>
      </c>
      <c r="AU151" s="18" t="s">
        <v>155</v>
      </c>
    </row>
    <row r="152" spans="1:65" s="2" customFormat="1" ht="24.2" customHeight="1">
      <c r="A152" s="35"/>
      <c r="B152" s="36"/>
      <c r="C152" s="174" t="s">
        <v>266</v>
      </c>
      <c r="D152" s="174" t="s">
        <v>149</v>
      </c>
      <c r="E152" s="175" t="s">
        <v>826</v>
      </c>
      <c r="F152" s="176" t="s">
        <v>827</v>
      </c>
      <c r="G152" s="177" t="s">
        <v>333</v>
      </c>
      <c r="H152" s="178">
        <v>0.18</v>
      </c>
      <c r="I152" s="179"/>
      <c r="J152" s="180">
        <f>ROUND(I152*H152,2)</f>
        <v>0</v>
      </c>
      <c r="K152" s="176" t="s">
        <v>751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254</v>
      </c>
      <c r="AT152" s="185" t="s">
        <v>149</v>
      </c>
      <c r="AU152" s="185" t="s">
        <v>155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155</v>
      </c>
      <c r="BK152" s="186">
        <f>ROUND(I152*H152,2)</f>
        <v>0</v>
      </c>
      <c r="BL152" s="18" t="s">
        <v>254</v>
      </c>
      <c r="BM152" s="185" t="s">
        <v>828</v>
      </c>
    </row>
    <row r="153" spans="1:65" s="2" customFormat="1" ht="11.25">
      <c r="A153" s="35"/>
      <c r="B153" s="36"/>
      <c r="C153" s="37"/>
      <c r="D153" s="187" t="s">
        <v>157</v>
      </c>
      <c r="E153" s="37"/>
      <c r="F153" s="188" t="s">
        <v>829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157</v>
      </c>
      <c r="AU153" s="18" t="s">
        <v>155</v>
      </c>
    </row>
    <row r="154" spans="1:65" s="2" customFormat="1" ht="24.2" customHeight="1">
      <c r="A154" s="35"/>
      <c r="B154" s="36"/>
      <c r="C154" s="174" t="s">
        <v>273</v>
      </c>
      <c r="D154" s="174" t="s">
        <v>149</v>
      </c>
      <c r="E154" s="175" t="s">
        <v>830</v>
      </c>
      <c r="F154" s="176" t="s">
        <v>831</v>
      </c>
      <c r="G154" s="177" t="s">
        <v>333</v>
      </c>
      <c r="H154" s="178">
        <v>0.18</v>
      </c>
      <c r="I154" s="179"/>
      <c r="J154" s="180">
        <f>ROUND(I154*H154,2)</f>
        <v>0</v>
      </c>
      <c r="K154" s="176" t="s">
        <v>751</v>
      </c>
      <c r="L154" s="40"/>
      <c r="M154" s="181" t="s">
        <v>19</v>
      </c>
      <c r="N154" s="182" t="s">
        <v>43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254</v>
      </c>
      <c r="AT154" s="185" t="s">
        <v>149</v>
      </c>
      <c r="AU154" s="185" t="s">
        <v>155</v>
      </c>
      <c r="AY154" s="18" t="s">
        <v>146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155</v>
      </c>
      <c r="BK154" s="186">
        <f>ROUND(I154*H154,2)</f>
        <v>0</v>
      </c>
      <c r="BL154" s="18" t="s">
        <v>254</v>
      </c>
      <c r="BM154" s="185" t="s">
        <v>832</v>
      </c>
    </row>
    <row r="155" spans="1:65" s="2" customFormat="1" ht="11.25">
      <c r="A155" s="35"/>
      <c r="B155" s="36"/>
      <c r="C155" s="37"/>
      <c r="D155" s="187" t="s">
        <v>157</v>
      </c>
      <c r="E155" s="37"/>
      <c r="F155" s="188" t="s">
        <v>833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157</v>
      </c>
      <c r="AU155" s="18" t="s">
        <v>155</v>
      </c>
    </row>
    <row r="156" spans="1:65" s="2" customFormat="1" ht="33" customHeight="1">
      <c r="A156" s="35"/>
      <c r="B156" s="36"/>
      <c r="C156" s="174" t="s">
        <v>104</v>
      </c>
      <c r="D156" s="174" t="s">
        <v>149</v>
      </c>
      <c r="E156" s="175" t="s">
        <v>834</v>
      </c>
      <c r="F156" s="176" t="s">
        <v>835</v>
      </c>
      <c r="G156" s="177" t="s">
        <v>333</v>
      </c>
      <c r="H156" s="178">
        <v>3.6</v>
      </c>
      <c r="I156" s="179"/>
      <c r="J156" s="180">
        <f>ROUND(I156*H156,2)</f>
        <v>0</v>
      </c>
      <c r="K156" s="176" t="s">
        <v>751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254</v>
      </c>
      <c r="AT156" s="185" t="s">
        <v>149</v>
      </c>
      <c r="AU156" s="185" t="s">
        <v>155</v>
      </c>
      <c r="AY156" s="18" t="s">
        <v>146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155</v>
      </c>
      <c r="BK156" s="186">
        <f>ROUND(I156*H156,2)</f>
        <v>0</v>
      </c>
      <c r="BL156" s="18" t="s">
        <v>254</v>
      </c>
      <c r="BM156" s="185" t="s">
        <v>836</v>
      </c>
    </row>
    <row r="157" spans="1:65" s="2" customFormat="1" ht="11.25">
      <c r="A157" s="35"/>
      <c r="B157" s="36"/>
      <c r="C157" s="37"/>
      <c r="D157" s="187" t="s">
        <v>157</v>
      </c>
      <c r="E157" s="37"/>
      <c r="F157" s="188" t="s">
        <v>837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157</v>
      </c>
      <c r="AU157" s="18" t="s">
        <v>155</v>
      </c>
    </row>
    <row r="158" spans="1:65" s="14" customFormat="1" ht="11.25">
      <c r="B158" s="203"/>
      <c r="C158" s="204"/>
      <c r="D158" s="194" t="s">
        <v>159</v>
      </c>
      <c r="E158" s="204"/>
      <c r="F158" s="206" t="s">
        <v>1091</v>
      </c>
      <c r="G158" s="204"/>
      <c r="H158" s="207">
        <v>3.6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159</v>
      </c>
      <c r="AU158" s="213" t="s">
        <v>155</v>
      </c>
      <c r="AV158" s="14" t="s">
        <v>155</v>
      </c>
      <c r="AW158" s="14" t="s">
        <v>4</v>
      </c>
      <c r="AX158" s="14" t="s">
        <v>79</v>
      </c>
      <c r="AY158" s="213" t="s">
        <v>146</v>
      </c>
    </row>
    <row r="159" spans="1:65" s="12" customFormat="1" ht="22.9" customHeight="1">
      <c r="B159" s="158"/>
      <c r="C159" s="159"/>
      <c r="D159" s="160" t="s">
        <v>70</v>
      </c>
      <c r="E159" s="172" t="s">
        <v>839</v>
      </c>
      <c r="F159" s="172" t="s">
        <v>840</v>
      </c>
      <c r="G159" s="159"/>
      <c r="H159" s="159"/>
      <c r="I159" s="162"/>
      <c r="J159" s="173">
        <f>BK159</f>
        <v>0</v>
      </c>
      <c r="K159" s="159"/>
      <c r="L159" s="164"/>
      <c r="M159" s="165"/>
      <c r="N159" s="166"/>
      <c r="O159" s="166"/>
      <c r="P159" s="167">
        <f>SUM(P160:P222)</f>
        <v>0</v>
      </c>
      <c r="Q159" s="166"/>
      <c r="R159" s="167">
        <f>SUM(R160:R222)</f>
        <v>0.14534</v>
      </c>
      <c r="S159" s="166"/>
      <c r="T159" s="168">
        <f>SUM(T160:T222)</f>
        <v>8.5199999999999998E-2</v>
      </c>
      <c r="AR159" s="169" t="s">
        <v>155</v>
      </c>
      <c r="AT159" s="170" t="s">
        <v>70</v>
      </c>
      <c r="AU159" s="170" t="s">
        <v>79</v>
      </c>
      <c r="AY159" s="169" t="s">
        <v>146</v>
      </c>
      <c r="BK159" s="171">
        <f>SUM(BK160:BK222)</f>
        <v>0</v>
      </c>
    </row>
    <row r="160" spans="1:65" s="2" customFormat="1" ht="16.5" customHeight="1">
      <c r="A160" s="35"/>
      <c r="B160" s="36"/>
      <c r="C160" s="174" t="s">
        <v>7</v>
      </c>
      <c r="D160" s="174" t="s">
        <v>149</v>
      </c>
      <c r="E160" s="175" t="s">
        <v>841</v>
      </c>
      <c r="F160" s="176" t="s">
        <v>842</v>
      </c>
      <c r="G160" s="177" t="s">
        <v>305</v>
      </c>
      <c r="H160" s="178">
        <v>40</v>
      </c>
      <c r="I160" s="179"/>
      <c r="J160" s="180">
        <f>ROUND(I160*H160,2)</f>
        <v>0</v>
      </c>
      <c r="K160" s="176" t="s">
        <v>751</v>
      </c>
      <c r="L160" s="40"/>
      <c r="M160" s="181" t="s">
        <v>19</v>
      </c>
      <c r="N160" s="182" t="s">
        <v>43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2.1299999999999999E-3</v>
      </c>
      <c r="T160" s="184">
        <f>S160*H160</f>
        <v>8.5199999999999998E-2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254</v>
      </c>
      <c r="AT160" s="185" t="s">
        <v>149</v>
      </c>
      <c r="AU160" s="185" t="s">
        <v>155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155</v>
      </c>
      <c r="BK160" s="186">
        <f>ROUND(I160*H160,2)</f>
        <v>0</v>
      </c>
      <c r="BL160" s="18" t="s">
        <v>254</v>
      </c>
      <c r="BM160" s="185" t="s">
        <v>843</v>
      </c>
    </row>
    <row r="161" spans="1:65" s="2" customFormat="1" ht="11.25">
      <c r="A161" s="35"/>
      <c r="B161" s="36"/>
      <c r="C161" s="37"/>
      <c r="D161" s="187" t="s">
        <v>157</v>
      </c>
      <c r="E161" s="37"/>
      <c r="F161" s="188" t="s">
        <v>844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157</v>
      </c>
      <c r="AU161" s="18" t="s">
        <v>155</v>
      </c>
    </row>
    <row r="162" spans="1:65" s="13" customFormat="1" ht="11.25">
      <c r="B162" s="192"/>
      <c r="C162" s="193"/>
      <c r="D162" s="194" t="s">
        <v>159</v>
      </c>
      <c r="E162" s="195" t="s">
        <v>19</v>
      </c>
      <c r="F162" s="196" t="s">
        <v>845</v>
      </c>
      <c r="G162" s="193"/>
      <c r="H162" s="195" t="s">
        <v>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159</v>
      </c>
      <c r="AU162" s="202" t="s">
        <v>155</v>
      </c>
      <c r="AV162" s="13" t="s">
        <v>79</v>
      </c>
      <c r="AW162" s="13" t="s">
        <v>33</v>
      </c>
      <c r="AX162" s="13" t="s">
        <v>71</v>
      </c>
      <c r="AY162" s="202" t="s">
        <v>146</v>
      </c>
    </row>
    <row r="163" spans="1:65" s="14" customFormat="1" ht="11.25">
      <c r="B163" s="203"/>
      <c r="C163" s="204"/>
      <c r="D163" s="194" t="s">
        <v>159</v>
      </c>
      <c r="E163" s="205" t="s">
        <v>19</v>
      </c>
      <c r="F163" s="206" t="s">
        <v>401</v>
      </c>
      <c r="G163" s="204"/>
      <c r="H163" s="207">
        <v>40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159</v>
      </c>
      <c r="AU163" s="213" t="s">
        <v>155</v>
      </c>
      <c r="AV163" s="14" t="s">
        <v>155</v>
      </c>
      <c r="AW163" s="14" t="s">
        <v>33</v>
      </c>
      <c r="AX163" s="14" t="s">
        <v>79</v>
      </c>
      <c r="AY163" s="213" t="s">
        <v>146</v>
      </c>
    </row>
    <row r="164" spans="1:65" s="2" customFormat="1" ht="16.5" customHeight="1">
      <c r="A164" s="35"/>
      <c r="B164" s="36"/>
      <c r="C164" s="174" t="s">
        <v>288</v>
      </c>
      <c r="D164" s="174" t="s">
        <v>149</v>
      </c>
      <c r="E164" s="175" t="s">
        <v>846</v>
      </c>
      <c r="F164" s="176" t="s">
        <v>847</v>
      </c>
      <c r="G164" s="177" t="s">
        <v>305</v>
      </c>
      <c r="H164" s="178">
        <v>56</v>
      </c>
      <c r="I164" s="179"/>
      <c r="J164" s="180">
        <f>ROUND(I164*H164,2)</f>
        <v>0</v>
      </c>
      <c r="K164" s="176" t="s">
        <v>751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3.4000000000000002E-4</v>
      </c>
      <c r="R164" s="183">
        <f>Q164*H164</f>
        <v>1.9040000000000001E-2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254</v>
      </c>
      <c r="AT164" s="185" t="s">
        <v>149</v>
      </c>
      <c r="AU164" s="185" t="s">
        <v>155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155</v>
      </c>
      <c r="BK164" s="186">
        <f>ROUND(I164*H164,2)</f>
        <v>0</v>
      </c>
      <c r="BL164" s="18" t="s">
        <v>254</v>
      </c>
      <c r="BM164" s="185" t="s">
        <v>848</v>
      </c>
    </row>
    <row r="165" spans="1:65" s="2" customFormat="1" ht="11.25">
      <c r="A165" s="35"/>
      <c r="B165" s="36"/>
      <c r="C165" s="37"/>
      <c r="D165" s="187" t="s">
        <v>157</v>
      </c>
      <c r="E165" s="37"/>
      <c r="F165" s="188" t="s">
        <v>849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157</v>
      </c>
      <c r="AU165" s="18" t="s">
        <v>155</v>
      </c>
    </row>
    <row r="166" spans="1:65" s="13" customFormat="1" ht="11.25">
      <c r="B166" s="192"/>
      <c r="C166" s="193"/>
      <c r="D166" s="194" t="s">
        <v>159</v>
      </c>
      <c r="E166" s="195" t="s">
        <v>19</v>
      </c>
      <c r="F166" s="196" t="s">
        <v>850</v>
      </c>
      <c r="G166" s="193"/>
      <c r="H166" s="195" t="s">
        <v>19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159</v>
      </c>
      <c r="AU166" s="202" t="s">
        <v>155</v>
      </c>
      <c r="AV166" s="13" t="s">
        <v>79</v>
      </c>
      <c r="AW166" s="13" t="s">
        <v>33</v>
      </c>
      <c r="AX166" s="13" t="s">
        <v>71</v>
      </c>
      <c r="AY166" s="202" t="s">
        <v>146</v>
      </c>
    </row>
    <row r="167" spans="1:65" s="14" customFormat="1" ht="11.25">
      <c r="B167" s="203"/>
      <c r="C167" s="204"/>
      <c r="D167" s="194" t="s">
        <v>159</v>
      </c>
      <c r="E167" s="205" t="s">
        <v>19</v>
      </c>
      <c r="F167" s="206" t="s">
        <v>1092</v>
      </c>
      <c r="G167" s="204"/>
      <c r="H167" s="207">
        <v>56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159</v>
      </c>
      <c r="AU167" s="213" t="s">
        <v>155</v>
      </c>
      <c r="AV167" s="14" t="s">
        <v>155</v>
      </c>
      <c r="AW167" s="14" t="s">
        <v>33</v>
      </c>
      <c r="AX167" s="14" t="s">
        <v>79</v>
      </c>
      <c r="AY167" s="213" t="s">
        <v>146</v>
      </c>
    </row>
    <row r="168" spans="1:65" s="2" customFormat="1" ht="16.5" customHeight="1">
      <c r="A168" s="35"/>
      <c r="B168" s="36"/>
      <c r="C168" s="225" t="s">
        <v>295</v>
      </c>
      <c r="D168" s="225" t="s">
        <v>261</v>
      </c>
      <c r="E168" s="226" t="s">
        <v>852</v>
      </c>
      <c r="F168" s="227" t="s">
        <v>853</v>
      </c>
      <c r="G168" s="228" t="s">
        <v>305</v>
      </c>
      <c r="H168" s="229">
        <v>56</v>
      </c>
      <c r="I168" s="230"/>
      <c r="J168" s="231">
        <f>ROUND(I168*H168,2)</f>
        <v>0</v>
      </c>
      <c r="K168" s="227" t="s">
        <v>751</v>
      </c>
      <c r="L168" s="232"/>
      <c r="M168" s="233" t="s">
        <v>19</v>
      </c>
      <c r="N168" s="234" t="s">
        <v>43</v>
      </c>
      <c r="O168" s="65"/>
      <c r="P168" s="183">
        <f>O168*H168</f>
        <v>0</v>
      </c>
      <c r="Q168" s="183">
        <v>3.6000000000000002E-4</v>
      </c>
      <c r="R168" s="183">
        <f>Q168*H168</f>
        <v>2.0160000000000001E-2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354</v>
      </c>
      <c r="AT168" s="185" t="s">
        <v>261</v>
      </c>
      <c r="AU168" s="185" t="s">
        <v>155</v>
      </c>
      <c r="AY168" s="18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155</v>
      </c>
      <c r="BK168" s="186">
        <f>ROUND(I168*H168,2)</f>
        <v>0</v>
      </c>
      <c r="BL168" s="18" t="s">
        <v>254</v>
      </c>
      <c r="BM168" s="185" t="s">
        <v>854</v>
      </c>
    </row>
    <row r="169" spans="1:65" s="2" customFormat="1" ht="16.5" customHeight="1">
      <c r="A169" s="35"/>
      <c r="B169" s="36"/>
      <c r="C169" s="174" t="s">
        <v>302</v>
      </c>
      <c r="D169" s="174" t="s">
        <v>149</v>
      </c>
      <c r="E169" s="175" t="s">
        <v>855</v>
      </c>
      <c r="F169" s="176" t="s">
        <v>856</v>
      </c>
      <c r="G169" s="177" t="s">
        <v>305</v>
      </c>
      <c r="H169" s="178">
        <v>60</v>
      </c>
      <c r="I169" s="179"/>
      <c r="J169" s="180">
        <f>ROUND(I169*H169,2)</f>
        <v>0</v>
      </c>
      <c r="K169" s="176" t="s">
        <v>751</v>
      </c>
      <c r="L169" s="40"/>
      <c r="M169" s="181" t="s">
        <v>19</v>
      </c>
      <c r="N169" s="182" t="s">
        <v>43</v>
      </c>
      <c r="O169" s="65"/>
      <c r="P169" s="183">
        <f>O169*H169</f>
        <v>0</v>
      </c>
      <c r="Q169" s="183">
        <v>4.2999999999999999E-4</v>
      </c>
      <c r="R169" s="183">
        <f>Q169*H169</f>
        <v>2.58E-2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254</v>
      </c>
      <c r="AT169" s="185" t="s">
        <v>149</v>
      </c>
      <c r="AU169" s="185" t="s">
        <v>155</v>
      </c>
      <c r="AY169" s="18" t="s">
        <v>146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155</v>
      </c>
      <c r="BK169" s="186">
        <f>ROUND(I169*H169,2)</f>
        <v>0</v>
      </c>
      <c r="BL169" s="18" t="s">
        <v>254</v>
      </c>
      <c r="BM169" s="185" t="s">
        <v>857</v>
      </c>
    </row>
    <row r="170" spans="1:65" s="2" customFormat="1" ht="11.25">
      <c r="A170" s="35"/>
      <c r="B170" s="36"/>
      <c r="C170" s="37"/>
      <c r="D170" s="187" t="s">
        <v>157</v>
      </c>
      <c r="E170" s="37"/>
      <c r="F170" s="188" t="s">
        <v>858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157</v>
      </c>
      <c r="AU170" s="18" t="s">
        <v>155</v>
      </c>
    </row>
    <row r="171" spans="1:65" s="13" customFormat="1" ht="11.25">
      <c r="B171" s="192"/>
      <c r="C171" s="193"/>
      <c r="D171" s="194" t="s">
        <v>159</v>
      </c>
      <c r="E171" s="195" t="s">
        <v>19</v>
      </c>
      <c r="F171" s="196" t="s">
        <v>850</v>
      </c>
      <c r="G171" s="193"/>
      <c r="H171" s="195" t="s">
        <v>19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159</v>
      </c>
      <c r="AU171" s="202" t="s">
        <v>155</v>
      </c>
      <c r="AV171" s="13" t="s">
        <v>79</v>
      </c>
      <c r="AW171" s="13" t="s">
        <v>33</v>
      </c>
      <c r="AX171" s="13" t="s">
        <v>71</v>
      </c>
      <c r="AY171" s="202" t="s">
        <v>146</v>
      </c>
    </row>
    <row r="172" spans="1:65" s="14" customFormat="1" ht="11.25">
      <c r="B172" s="203"/>
      <c r="C172" s="204"/>
      <c r="D172" s="194" t="s">
        <v>159</v>
      </c>
      <c r="E172" s="205" t="s">
        <v>19</v>
      </c>
      <c r="F172" s="206" t="s">
        <v>1093</v>
      </c>
      <c r="G172" s="204"/>
      <c r="H172" s="207">
        <v>60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159</v>
      </c>
      <c r="AU172" s="213" t="s">
        <v>155</v>
      </c>
      <c r="AV172" s="14" t="s">
        <v>155</v>
      </c>
      <c r="AW172" s="14" t="s">
        <v>33</v>
      </c>
      <c r="AX172" s="14" t="s">
        <v>79</v>
      </c>
      <c r="AY172" s="213" t="s">
        <v>146</v>
      </c>
    </row>
    <row r="173" spans="1:65" s="2" customFormat="1" ht="16.5" customHeight="1">
      <c r="A173" s="35"/>
      <c r="B173" s="36"/>
      <c r="C173" s="225" t="s">
        <v>310</v>
      </c>
      <c r="D173" s="225" t="s">
        <v>261</v>
      </c>
      <c r="E173" s="226" t="s">
        <v>860</v>
      </c>
      <c r="F173" s="227" t="s">
        <v>861</v>
      </c>
      <c r="G173" s="228" t="s">
        <v>305</v>
      </c>
      <c r="H173" s="229">
        <v>60</v>
      </c>
      <c r="I173" s="230"/>
      <c r="J173" s="231">
        <f>ROUND(I173*H173,2)</f>
        <v>0</v>
      </c>
      <c r="K173" s="227" t="s">
        <v>751</v>
      </c>
      <c r="L173" s="232"/>
      <c r="M173" s="233" t="s">
        <v>19</v>
      </c>
      <c r="N173" s="234" t="s">
        <v>43</v>
      </c>
      <c r="O173" s="65"/>
      <c r="P173" s="183">
        <f>O173*H173</f>
        <v>0</v>
      </c>
      <c r="Q173" s="183">
        <v>5.5999999999999995E-4</v>
      </c>
      <c r="R173" s="183">
        <f>Q173*H173</f>
        <v>3.3599999999999998E-2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354</v>
      </c>
      <c r="AT173" s="185" t="s">
        <v>261</v>
      </c>
      <c r="AU173" s="185" t="s">
        <v>155</v>
      </c>
      <c r="AY173" s="18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155</v>
      </c>
      <c r="BK173" s="186">
        <f>ROUND(I173*H173,2)</f>
        <v>0</v>
      </c>
      <c r="BL173" s="18" t="s">
        <v>254</v>
      </c>
      <c r="BM173" s="185" t="s">
        <v>862</v>
      </c>
    </row>
    <row r="174" spans="1:65" s="2" customFormat="1" ht="24.2" customHeight="1">
      <c r="A174" s="35"/>
      <c r="B174" s="36"/>
      <c r="C174" s="174" t="s">
        <v>316</v>
      </c>
      <c r="D174" s="174" t="s">
        <v>149</v>
      </c>
      <c r="E174" s="175" t="s">
        <v>863</v>
      </c>
      <c r="F174" s="176" t="s">
        <v>864</v>
      </c>
      <c r="G174" s="177" t="s">
        <v>865</v>
      </c>
      <c r="H174" s="178">
        <v>15</v>
      </c>
      <c r="I174" s="179"/>
      <c r="J174" s="180">
        <f>ROUND(I174*H174,2)</f>
        <v>0</v>
      </c>
      <c r="K174" s="176" t="s">
        <v>751</v>
      </c>
      <c r="L174" s="40"/>
      <c r="M174" s="181" t="s">
        <v>19</v>
      </c>
      <c r="N174" s="182" t="s">
        <v>43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254</v>
      </c>
      <c r="AT174" s="185" t="s">
        <v>149</v>
      </c>
      <c r="AU174" s="185" t="s">
        <v>155</v>
      </c>
      <c r="AY174" s="18" t="s">
        <v>146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155</v>
      </c>
      <c r="BK174" s="186">
        <f>ROUND(I174*H174,2)</f>
        <v>0</v>
      </c>
      <c r="BL174" s="18" t="s">
        <v>254</v>
      </c>
      <c r="BM174" s="185" t="s">
        <v>866</v>
      </c>
    </row>
    <row r="175" spans="1:65" s="2" customFormat="1" ht="11.25">
      <c r="A175" s="35"/>
      <c r="B175" s="36"/>
      <c r="C175" s="37"/>
      <c r="D175" s="187" t="s">
        <v>157</v>
      </c>
      <c r="E175" s="37"/>
      <c r="F175" s="188" t="s">
        <v>867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157</v>
      </c>
      <c r="AU175" s="18" t="s">
        <v>155</v>
      </c>
    </row>
    <row r="176" spans="1:65" s="13" customFormat="1" ht="11.25">
      <c r="B176" s="192"/>
      <c r="C176" s="193"/>
      <c r="D176" s="194" t="s">
        <v>159</v>
      </c>
      <c r="E176" s="195" t="s">
        <v>19</v>
      </c>
      <c r="F176" s="196" t="s">
        <v>850</v>
      </c>
      <c r="G176" s="193"/>
      <c r="H176" s="195" t="s">
        <v>19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159</v>
      </c>
      <c r="AU176" s="202" t="s">
        <v>155</v>
      </c>
      <c r="AV176" s="13" t="s">
        <v>79</v>
      </c>
      <c r="AW176" s="13" t="s">
        <v>33</v>
      </c>
      <c r="AX176" s="13" t="s">
        <v>71</v>
      </c>
      <c r="AY176" s="202" t="s">
        <v>146</v>
      </c>
    </row>
    <row r="177" spans="1:65" s="14" customFormat="1" ht="11.25">
      <c r="B177" s="203"/>
      <c r="C177" s="204"/>
      <c r="D177" s="194" t="s">
        <v>159</v>
      </c>
      <c r="E177" s="205" t="s">
        <v>19</v>
      </c>
      <c r="F177" s="206" t="s">
        <v>8</v>
      </c>
      <c r="G177" s="204"/>
      <c r="H177" s="207">
        <v>15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159</v>
      </c>
      <c r="AU177" s="213" t="s">
        <v>155</v>
      </c>
      <c r="AV177" s="14" t="s">
        <v>155</v>
      </c>
      <c r="AW177" s="14" t="s">
        <v>33</v>
      </c>
      <c r="AX177" s="14" t="s">
        <v>79</v>
      </c>
      <c r="AY177" s="213" t="s">
        <v>146</v>
      </c>
    </row>
    <row r="178" spans="1:65" s="2" customFormat="1" ht="24.2" customHeight="1">
      <c r="A178" s="35"/>
      <c r="B178" s="36"/>
      <c r="C178" s="174" t="s">
        <v>322</v>
      </c>
      <c r="D178" s="174" t="s">
        <v>149</v>
      </c>
      <c r="E178" s="175" t="s">
        <v>868</v>
      </c>
      <c r="F178" s="176" t="s">
        <v>869</v>
      </c>
      <c r="G178" s="177" t="s">
        <v>305</v>
      </c>
      <c r="H178" s="178">
        <v>28</v>
      </c>
      <c r="I178" s="179"/>
      <c r="J178" s="180">
        <f>ROUND(I178*H178,2)</f>
        <v>0</v>
      </c>
      <c r="K178" s="176" t="s">
        <v>751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5.0000000000000002E-5</v>
      </c>
      <c r="R178" s="183">
        <f>Q178*H178</f>
        <v>1.4E-3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254</v>
      </c>
      <c r="AT178" s="185" t="s">
        <v>149</v>
      </c>
      <c r="AU178" s="185" t="s">
        <v>155</v>
      </c>
      <c r="AY178" s="18" t="s">
        <v>146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155</v>
      </c>
      <c r="BK178" s="186">
        <f>ROUND(I178*H178,2)</f>
        <v>0</v>
      </c>
      <c r="BL178" s="18" t="s">
        <v>254</v>
      </c>
      <c r="BM178" s="185" t="s">
        <v>870</v>
      </c>
    </row>
    <row r="179" spans="1:65" s="2" customFormat="1" ht="11.25">
      <c r="A179" s="35"/>
      <c r="B179" s="36"/>
      <c r="C179" s="37"/>
      <c r="D179" s="187" t="s">
        <v>157</v>
      </c>
      <c r="E179" s="37"/>
      <c r="F179" s="188" t="s">
        <v>871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157</v>
      </c>
      <c r="AU179" s="18" t="s">
        <v>155</v>
      </c>
    </row>
    <row r="180" spans="1:65" s="13" customFormat="1" ht="11.25">
      <c r="B180" s="192"/>
      <c r="C180" s="193"/>
      <c r="D180" s="194" t="s">
        <v>159</v>
      </c>
      <c r="E180" s="195" t="s">
        <v>19</v>
      </c>
      <c r="F180" s="196" t="s">
        <v>850</v>
      </c>
      <c r="G180" s="193"/>
      <c r="H180" s="195" t="s">
        <v>19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159</v>
      </c>
      <c r="AU180" s="202" t="s">
        <v>155</v>
      </c>
      <c r="AV180" s="13" t="s">
        <v>79</v>
      </c>
      <c r="AW180" s="13" t="s">
        <v>33</v>
      </c>
      <c r="AX180" s="13" t="s">
        <v>71</v>
      </c>
      <c r="AY180" s="202" t="s">
        <v>146</v>
      </c>
    </row>
    <row r="181" spans="1:65" s="14" customFormat="1" ht="11.25">
      <c r="B181" s="203"/>
      <c r="C181" s="204"/>
      <c r="D181" s="194" t="s">
        <v>159</v>
      </c>
      <c r="E181" s="205" t="s">
        <v>19</v>
      </c>
      <c r="F181" s="206" t="s">
        <v>1094</v>
      </c>
      <c r="G181" s="204"/>
      <c r="H181" s="207">
        <v>28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159</v>
      </c>
      <c r="AU181" s="213" t="s">
        <v>155</v>
      </c>
      <c r="AV181" s="14" t="s">
        <v>155</v>
      </c>
      <c r="AW181" s="14" t="s">
        <v>33</v>
      </c>
      <c r="AX181" s="14" t="s">
        <v>79</v>
      </c>
      <c r="AY181" s="213" t="s">
        <v>146</v>
      </c>
    </row>
    <row r="182" spans="1:65" s="2" customFormat="1" ht="33" customHeight="1">
      <c r="A182" s="35"/>
      <c r="B182" s="36"/>
      <c r="C182" s="174" t="s">
        <v>330</v>
      </c>
      <c r="D182" s="174" t="s">
        <v>149</v>
      </c>
      <c r="E182" s="175" t="s">
        <v>873</v>
      </c>
      <c r="F182" s="176" t="s">
        <v>874</v>
      </c>
      <c r="G182" s="177" t="s">
        <v>305</v>
      </c>
      <c r="H182" s="178">
        <v>30</v>
      </c>
      <c r="I182" s="179"/>
      <c r="J182" s="180">
        <f>ROUND(I182*H182,2)</f>
        <v>0</v>
      </c>
      <c r="K182" s="176" t="s">
        <v>751</v>
      </c>
      <c r="L182" s="40"/>
      <c r="M182" s="181" t="s">
        <v>19</v>
      </c>
      <c r="N182" s="182" t="s">
        <v>43</v>
      </c>
      <c r="O182" s="65"/>
      <c r="P182" s="183">
        <f>O182*H182</f>
        <v>0</v>
      </c>
      <c r="Q182" s="183">
        <v>6.9999999999999994E-5</v>
      </c>
      <c r="R182" s="183">
        <f>Q182*H182</f>
        <v>2.0999999999999999E-3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254</v>
      </c>
      <c r="AT182" s="185" t="s">
        <v>149</v>
      </c>
      <c r="AU182" s="185" t="s">
        <v>155</v>
      </c>
      <c r="AY182" s="18" t="s">
        <v>146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155</v>
      </c>
      <c r="BK182" s="186">
        <f>ROUND(I182*H182,2)</f>
        <v>0</v>
      </c>
      <c r="BL182" s="18" t="s">
        <v>254</v>
      </c>
      <c r="BM182" s="185" t="s">
        <v>875</v>
      </c>
    </row>
    <row r="183" spans="1:65" s="2" customFormat="1" ht="11.25">
      <c r="A183" s="35"/>
      <c r="B183" s="36"/>
      <c r="C183" s="37"/>
      <c r="D183" s="187" t="s">
        <v>157</v>
      </c>
      <c r="E183" s="37"/>
      <c r="F183" s="188" t="s">
        <v>876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157</v>
      </c>
      <c r="AU183" s="18" t="s">
        <v>155</v>
      </c>
    </row>
    <row r="184" spans="1:65" s="13" customFormat="1" ht="11.25">
      <c r="B184" s="192"/>
      <c r="C184" s="193"/>
      <c r="D184" s="194" t="s">
        <v>159</v>
      </c>
      <c r="E184" s="195" t="s">
        <v>19</v>
      </c>
      <c r="F184" s="196" t="s">
        <v>850</v>
      </c>
      <c r="G184" s="193"/>
      <c r="H184" s="195" t="s">
        <v>19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159</v>
      </c>
      <c r="AU184" s="202" t="s">
        <v>155</v>
      </c>
      <c r="AV184" s="13" t="s">
        <v>79</v>
      </c>
      <c r="AW184" s="13" t="s">
        <v>33</v>
      </c>
      <c r="AX184" s="13" t="s">
        <v>71</v>
      </c>
      <c r="AY184" s="202" t="s">
        <v>146</v>
      </c>
    </row>
    <row r="185" spans="1:65" s="14" customFormat="1" ht="11.25">
      <c r="B185" s="203"/>
      <c r="C185" s="204"/>
      <c r="D185" s="194" t="s">
        <v>159</v>
      </c>
      <c r="E185" s="205" t="s">
        <v>19</v>
      </c>
      <c r="F185" s="206" t="s">
        <v>1095</v>
      </c>
      <c r="G185" s="204"/>
      <c r="H185" s="207">
        <v>30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159</v>
      </c>
      <c r="AU185" s="213" t="s">
        <v>155</v>
      </c>
      <c r="AV185" s="14" t="s">
        <v>155</v>
      </c>
      <c r="AW185" s="14" t="s">
        <v>33</v>
      </c>
      <c r="AX185" s="14" t="s">
        <v>79</v>
      </c>
      <c r="AY185" s="213" t="s">
        <v>146</v>
      </c>
    </row>
    <row r="186" spans="1:65" s="2" customFormat="1" ht="33" customHeight="1">
      <c r="A186" s="35"/>
      <c r="B186" s="36"/>
      <c r="C186" s="174" t="s">
        <v>336</v>
      </c>
      <c r="D186" s="174" t="s">
        <v>149</v>
      </c>
      <c r="E186" s="175" t="s">
        <v>878</v>
      </c>
      <c r="F186" s="176" t="s">
        <v>879</v>
      </c>
      <c r="G186" s="177" t="s">
        <v>305</v>
      </c>
      <c r="H186" s="178">
        <v>28</v>
      </c>
      <c r="I186" s="179"/>
      <c r="J186" s="180">
        <f>ROUND(I186*H186,2)</f>
        <v>0</v>
      </c>
      <c r="K186" s="176" t="s">
        <v>751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2.0000000000000001E-4</v>
      </c>
      <c r="R186" s="183">
        <f>Q186*H186</f>
        <v>5.5999999999999999E-3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254</v>
      </c>
      <c r="AT186" s="185" t="s">
        <v>149</v>
      </c>
      <c r="AU186" s="185" t="s">
        <v>155</v>
      </c>
      <c r="AY186" s="18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155</v>
      </c>
      <c r="BK186" s="186">
        <f>ROUND(I186*H186,2)</f>
        <v>0</v>
      </c>
      <c r="BL186" s="18" t="s">
        <v>254</v>
      </c>
      <c r="BM186" s="185" t="s">
        <v>880</v>
      </c>
    </row>
    <row r="187" spans="1:65" s="2" customFormat="1" ht="11.25">
      <c r="A187" s="35"/>
      <c r="B187" s="36"/>
      <c r="C187" s="37"/>
      <c r="D187" s="187" t="s">
        <v>157</v>
      </c>
      <c r="E187" s="37"/>
      <c r="F187" s="188" t="s">
        <v>881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157</v>
      </c>
      <c r="AU187" s="18" t="s">
        <v>155</v>
      </c>
    </row>
    <row r="188" spans="1:65" s="13" customFormat="1" ht="11.25">
      <c r="B188" s="192"/>
      <c r="C188" s="193"/>
      <c r="D188" s="194" t="s">
        <v>159</v>
      </c>
      <c r="E188" s="195" t="s">
        <v>19</v>
      </c>
      <c r="F188" s="196" t="s">
        <v>850</v>
      </c>
      <c r="G188" s="193"/>
      <c r="H188" s="195" t="s">
        <v>19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159</v>
      </c>
      <c r="AU188" s="202" t="s">
        <v>155</v>
      </c>
      <c r="AV188" s="13" t="s">
        <v>79</v>
      </c>
      <c r="AW188" s="13" t="s">
        <v>33</v>
      </c>
      <c r="AX188" s="13" t="s">
        <v>71</v>
      </c>
      <c r="AY188" s="202" t="s">
        <v>146</v>
      </c>
    </row>
    <row r="189" spans="1:65" s="14" customFormat="1" ht="11.25">
      <c r="B189" s="203"/>
      <c r="C189" s="204"/>
      <c r="D189" s="194" t="s">
        <v>159</v>
      </c>
      <c r="E189" s="205" t="s">
        <v>19</v>
      </c>
      <c r="F189" s="206" t="s">
        <v>1094</v>
      </c>
      <c r="G189" s="204"/>
      <c r="H189" s="207">
        <v>28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159</v>
      </c>
      <c r="AU189" s="213" t="s">
        <v>155</v>
      </c>
      <c r="AV189" s="14" t="s">
        <v>155</v>
      </c>
      <c r="AW189" s="14" t="s">
        <v>33</v>
      </c>
      <c r="AX189" s="14" t="s">
        <v>79</v>
      </c>
      <c r="AY189" s="213" t="s">
        <v>146</v>
      </c>
    </row>
    <row r="190" spans="1:65" s="2" customFormat="1" ht="33" customHeight="1">
      <c r="A190" s="35"/>
      <c r="B190" s="36"/>
      <c r="C190" s="174" t="s">
        <v>341</v>
      </c>
      <c r="D190" s="174" t="s">
        <v>149</v>
      </c>
      <c r="E190" s="175" t="s">
        <v>882</v>
      </c>
      <c r="F190" s="176" t="s">
        <v>883</v>
      </c>
      <c r="G190" s="177" t="s">
        <v>305</v>
      </c>
      <c r="H190" s="178">
        <v>30</v>
      </c>
      <c r="I190" s="179"/>
      <c r="J190" s="180">
        <f>ROUND(I190*H190,2)</f>
        <v>0</v>
      </c>
      <c r="K190" s="176" t="s">
        <v>751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2.4000000000000001E-4</v>
      </c>
      <c r="R190" s="183">
        <f>Q190*H190</f>
        <v>7.1999999999999998E-3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254</v>
      </c>
      <c r="AT190" s="185" t="s">
        <v>149</v>
      </c>
      <c r="AU190" s="185" t="s">
        <v>155</v>
      </c>
      <c r="AY190" s="18" t="s">
        <v>146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155</v>
      </c>
      <c r="BK190" s="186">
        <f>ROUND(I190*H190,2)</f>
        <v>0</v>
      </c>
      <c r="BL190" s="18" t="s">
        <v>254</v>
      </c>
      <c r="BM190" s="185" t="s">
        <v>884</v>
      </c>
    </row>
    <row r="191" spans="1:65" s="2" customFormat="1" ht="11.25">
      <c r="A191" s="35"/>
      <c r="B191" s="36"/>
      <c r="C191" s="37"/>
      <c r="D191" s="187" t="s">
        <v>157</v>
      </c>
      <c r="E191" s="37"/>
      <c r="F191" s="188" t="s">
        <v>885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157</v>
      </c>
      <c r="AU191" s="18" t="s">
        <v>155</v>
      </c>
    </row>
    <row r="192" spans="1:65" s="13" customFormat="1" ht="11.25">
      <c r="B192" s="192"/>
      <c r="C192" s="193"/>
      <c r="D192" s="194" t="s">
        <v>159</v>
      </c>
      <c r="E192" s="195" t="s">
        <v>19</v>
      </c>
      <c r="F192" s="196" t="s">
        <v>850</v>
      </c>
      <c r="G192" s="193"/>
      <c r="H192" s="195" t="s">
        <v>19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159</v>
      </c>
      <c r="AU192" s="202" t="s">
        <v>155</v>
      </c>
      <c r="AV192" s="13" t="s">
        <v>79</v>
      </c>
      <c r="AW192" s="13" t="s">
        <v>33</v>
      </c>
      <c r="AX192" s="13" t="s">
        <v>71</v>
      </c>
      <c r="AY192" s="202" t="s">
        <v>146</v>
      </c>
    </row>
    <row r="193" spans="1:65" s="14" customFormat="1" ht="11.25">
      <c r="B193" s="203"/>
      <c r="C193" s="204"/>
      <c r="D193" s="194" t="s">
        <v>159</v>
      </c>
      <c r="E193" s="205" t="s">
        <v>19</v>
      </c>
      <c r="F193" s="206" t="s">
        <v>1095</v>
      </c>
      <c r="G193" s="204"/>
      <c r="H193" s="207">
        <v>30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159</v>
      </c>
      <c r="AU193" s="213" t="s">
        <v>155</v>
      </c>
      <c r="AV193" s="14" t="s">
        <v>155</v>
      </c>
      <c r="AW193" s="14" t="s">
        <v>33</v>
      </c>
      <c r="AX193" s="14" t="s">
        <v>79</v>
      </c>
      <c r="AY193" s="213" t="s">
        <v>146</v>
      </c>
    </row>
    <row r="194" spans="1:65" s="2" customFormat="1" ht="16.5" customHeight="1">
      <c r="A194" s="35"/>
      <c r="B194" s="36"/>
      <c r="C194" s="174" t="s">
        <v>347</v>
      </c>
      <c r="D194" s="174" t="s">
        <v>149</v>
      </c>
      <c r="E194" s="175" t="s">
        <v>886</v>
      </c>
      <c r="F194" s="176" t="s">
        <v>887</v>
      </c>
      <c r="G194" s="177" t="s">
        <v>231</v>
      </c>
      <c r="H194" s="178">
        <v>32</v>
      </c>
      <c r="I194" s="179"/>
      <c r="J194" s="180">
        <f>ROUND(I194*H194,2)</f>
        <v>0</v>
      </c>
      <c r="K194" s="176" t="s">
        <v>751</v>
      </c>
      <c r="L194" s="40"/>
      <c r="M194" s="181" t="s">
        <v>19</v>
      </c>
      <c r="N194" s="182" t="s">
        <v>43</v>
      </c>
      <c r="O194" s="65"/>
      <c r="P194" s="183">
        <f>O194*H194</f>
        <v>0</v>
      </c>
      <c r="Q194" s="183">
        <v>1.2999999999999999E-4</v>
      </c>
      <c r="R194" s="183">
        <f>Q194*H194</f>
        <v>4.1599999999999996E-3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254</v>
      </c>
      <c r="AT194" s="185" t="s">
        <v>149</v>
      </c>
      <c r="AU194" s="185" t="s">
        <v>155</v>
      </c>
      <c r="AY194" s="18" t="s">
        <v>146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155</v>
      </c>
      <c r="BK194" s="186">
        <f>ROUND(I194*H194,2)</f>
        <v>0</v>
      </c>
      <c r="BL194" s="18" t="s">
        <v>254</v>
      </c>
      <c r="BM194" s="185" t="s">
        <v>888</v>
      </c>
    </row>
    <row r="195" spans="1:65" s="2" customFormat="1" ht="11.25">
      <c r="A195" s="35"/>
      <c r="B195" s="36"/>
      <c r="C195" s="37"/>
      <c r="D195" s="187" t="s">
        <v>157</v>
      </c>
      <c r="E195" s="37"/>
      <c r="F195" s="188" t="s">
        <v>889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157</v>
      </c>
      <c r="AU195" s="18" t="s">
        <v>155</v>
      </c>
    </row>
    <row r="196" spans="1:65" s="13" customFormat="1" ht="11.25">
      <c r="B196" s="192"/>
      <c r="C196" s="193"/>
      <c r="D196" s="194" t="s">
        <v>159</v>
      </c>
      <c r="E196" s="195" t="s">
        <v>19</v>
      </c>
      <c r="F196" s="196" t="s">
        <v>850</v>
      </c>
      <c r="G196" s="193"/>
      <c r="H196" s="195" t="s">
        <v>19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159</v>
      </c>
      <c r="AU196" s="202" t="s">
        <v>155</v>
      </c>
      <c r="AV196" s="13" t="s">
        <v>79</v>
      </c>
      <c r="AW196" s="13" t="s">
        <v>33</v>
      </c>
      <c r="AX196" s="13" t="s">
        <v>71</v>
      </c>
      <c r="AY196" s="202" t="s">
        <v>146</v>
      </c>
    </row>
    <row r="197" spans="1:65" s="14" customFormat="1" ht="11.25">
      <c r="B197" s="203"/>
      <c r="C197" s="204"/>
      <c r="D197" s="194" t="s">
        <v>159</v>
      </c>
      <c r="E197" s="205" t="s">
        <v>19</v>
      </c>
      <c r="F197" s="206" t="s">
        <v>808</v>
      </c>
      <c r="G197" s="204"/>
      <c r="H197" s="207">
        <v>12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159</v>
      </c>
      <c r="AU197" s="213" t="s">
        <v>155</v>
      </c>
      <c r="AV197" s="14" t="s">
        <v>155</v>
      </c>
      <c r="AW197" s="14" t="s">
        <v>33</v>
      </c>
      <c r="AX197" s="14" t="s">
        <v>71</v>
      </c>
      <c r="AY197" s="213" t="s">
        <v>146</v>
      </c>
    </row>
    <row r="198" spans="1:65" s="14" customFormat="1" ht="11.25">
      <c r="B198" s="203"/>
      <c r="C198" s="204"/>
      <c r="D198" s="194" t="s">
        <v>159</v>
      </c>
      <c r="E198" s="205" t="s">
        <v>19</v>
      </c>
      <c r="F198" s="206" t="s">
        <v>155</v>
      </c>
      <c r="G198" s="204"/>
      <c r="H198" s="207">
        <v>2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159</v>
      </c>
      <c r="AU198" s="213" t="s">
        <v>155</v>
      </c>
      <c r="AV198" s="14" t="s">
        <v>155</v>
      </c>
      <c r="AW198" s="14" t="s">
        <v>33</v>
      </c>
      <c r="AX198" s="14" t="s">
        <v>71</v>
      </c>
      <c r="AY198" s="213" t="s">
        <v>146</v>
      </c>
    </row>
    <row r="199" spans="1:65" s="14" customFormat="1" ht="11.25">
      <c r="B199" s="203"/>
      <c r="C199" s="204"/>
      <c r="D199" s="194" t="s">
        <v>159</v>
      </c>
      <c r="E199" s="205" t="s">
        <v>19</v>
      </c>
      <c r="F199" s="206" t="s">
        <v>1058</v>
      </c>
      <c r="G199" s="204"/>
      <c r="H199" s="207">
        <v>8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159</v>
      </c>
      <c r="AU199" s="213" t="s">
        <v>155</v>
      </c>
      <c r="AV199" s="14" t="s">
        <v>155</v>
      </c>
      <c r="AW199" s="14" t="s">
        <v>33</v>
      </c>
      <c r="AX199" s="14" t="s">
        <v>71</v>
      </c>
      <c r="AY199" s="213" t="s">
        <v>146</v>
      </c>
    </row>
    <row r="200" spans="1:65" s="14" customFormat="1" ht="11.25">
      <c r="B200" s="203"/>
      <c r="C200" s="204"/>
      <c r="D200" s="194" t="s">
        <v>159</v>
      </c>
      <c r="E200" s="205" t="s">
        <v>19</v>
      </c>
      <c r="F200" s="206" t="s">
        <v>1096</v>
      </c>
      <c r="G200" s="204"/>
      <c r="H200" s="207">
        <v>10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159</v>
      </c>
      <c r="AU200" s="213" t="s">
        <v>155</v>
      </c>
      <c r="AV200" s="14" t="s">
        <v>155</v>
      </c>
      <c r="AW200" s="14" t="s">
        <v>33</v>
      </c>
      <c r="AX200" s="14" t="s">
        <v>71</v>
      </c>
      <c r="AY200" s="213" t="s">
        <v>146</v>
      </c>
    </row>
    <row r="201" spans="1:65" s="15" customFormat="1" ht="11.25">
      <c r="B201" s="214"/>
      <c r="C201" s="215"/>
      <c r="D201" s="194" t="s">
        <v>159</v>
      </c>
      <c r="E201" s="216" t="s">
        <v>19</v>
      </c>
      <c r="F201" s="217" t="s">
        <v>164</v>
      </c>
      <c r="G201" s="215"/>
      <c r="H201" s="218">
        <v>32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159</v>
      </c>
      <c r="AU201" s="224" t="s">
        <v>155</v>
      </c>
      <c r="AV201" s="15" t="s">
        <v>154</v>
      </c>
      <c r="AW201" s="15" t="s">
        <v>33</v>
      </c>
      <c r="AX201" s="15" t="s">
        <v>79</v>
      </c>
      <c r="AY201" s="224" t="s">
        <v>146</v>
      </c>
    </row>
    <row r="202" spans="1:65" s="2" customFormat="1" ht="16.5" customHeight="1">
      <c r="A202" s="35"/>
      <c r="B202" s="36"/>
      <c r="C202" s="174" t="s">
        <v>354</v>
      </c>
      <c r="D202" s="174" t="s">
        <v>149</v>
      </c>
      <c r="E202" s="175" t="s">
        <v>890</v>
      </c>
      <c r="F202" s="176" t="s">
        <v>891</v>
      </c>
      <c r="G202" s="177" t="s">
        <v>892</v>
      </c>
      <c r="H202" s="178">
        <v>4</v>
      </c>
      <c r="I202" s="179"/>
      <c r="J202" s="180">
        <f>ROUND(I202*H202,2)</f>
        <v>0</v>
      </c>
      <c r="K202" s="176" t="s">
        <v>751</v>
      </c>
      <c r="L202" s="40"/>
      <c r="M202" s="181" t="s">
        <v>19</v>
      </c>
      <c r="N202" s="182" t="s">
        <v>43</v>
      </c>
      <c r="O202" s="65"/>
      <c r="P202" s="183">
        <f>O202*H202</f>
        <v>0</v>
      </c>
      <c r="Q202" s="183">
        <v>2.5000000000000001E-4</v>
      </c>
      <c r="R202" s="183">
        <f>Q202*H202</f>
        <v>1E-3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254</v>
      </c>
      <c r="AT202" s="185" t="s">
        <v>149</v>
      </c>
      <c r="AU202" s="185" t="s">
        <v>155</v>
      </c>
      <c r="AY202" s="18" t="s">
        <v>146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155</v>
      </c>
      <c r="BK202" s="186">
        <f>ROUND(I202*H202,2)</f>
        <v>0</v>
      </c>
      <c r="BL202" s="18" t="s">
        <v>254</v>
      </c>
      <c r="BM202" s="185" t="s">
        <v>893</v>
      </c>
    </row>
    <row r="203" spans="1:65" s="2" customFormat="1" ht="11.25">
      <c r="A203" s="35"/>
      <c r="B203" s="36"/>
      <c r="C203" s="37"/>
      <c r="D203" s="187" t="s">
        <v>157</v>
      </c>
      <c r="E203" s="37"/>
      <c r="F203" s="188" t="s">
        <v>894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157</v>
      </c>
      <c r="AU203" s="18" t="s">
        <v>155</v>
      </c>
    </row>
    <row r="204" spans="1:65" s="13" customFormat="1" ht="11.25">
      <c r="B204" s="192"/>
      <c r="C204" s="193"/>
      <c r="D204" s="194" t="s">
        <v>159</v>
      </c>
      <c r="E204" s="195" t="s">
        <v>19</v>
      </c>
      <c r="F204" s="196" t="s">
        <v>850</v>
      </c>
      <c r="G204" s="193"/>
      <c r="H204" s="195" t="s">
        <v>19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159</v>
      </c>
      <c r="AU204" s="202" t="s">
        <v>155</v>
      </c>
      <c r="AV204" s="13" t="s">
        <v>79</v>
      </c>
      <c r="AW204" s="13" t="s">
        <v>33</v>
      </c>
      <c r="AX204" s="13" t="s">
        <v>71</v>
      </c>
      <c r="AY204" s="202" t="s">
        <v>146</v>
      </c>
    </row>
    <row r="205" spans="1:65" s="14" customFormat="1" ht="11.25">
      <c r="B205" s="203"/>
      <c r="C205" s="204"/>
      <c r="D205" s="194" t="s">
        <v>159</v>
      </c>
      <c r="E205" s="205" t="s">
        <v>19</v>
      </c>
      <c r="F205" s="206" t="s">
        <v>154</v>
      </c>
      <c r="G205" s="204"/>
      <c r="H205" s="207">
        <v>4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159</v>
      </c>
      <c r="AU205" s="213" t="s">
        <v>155</v>
      </c>
      <c r="AV205" s="14" t="s">
        <v>155</v>
      </c>
      <c r="AW205" s="14" t="s">
        <v>33</v>
      </c>
      <c r="AX205" s="14" t="s">
        <v>79</v>
      </c>
      <c r="AY205" s="213" t="s">
        <v>146</v>
      </c>
    </row>
    <row r="206" spans="1:65" s="2" customFormat="1" ht="16.5" customHeight="1">
      <c r="A206" s="35"/>
      <c r="B206" s="36"/>
      <c r="C206" s="174" t="s">
        <v>359</v>
      </c>
      <c r="D206" s="174" t="s">
        <v>149</v>
      </c>
      <c r="E206" s="175" t="s">
        <v>895</v>
      </c>
      <c r="F206" s="176" t="s">
        <v>896</v>
      </c>
      <c r="G206" s="177" t="s">
        <v>231</v>
      </c>
      <c r="H206" s="178">
        <v>24</v>
      </c>
      <c r="I206" s="179"/>
      <c r="J206" s="180">
        <f>ROUND(I206*H206,2)</f>
        <v>0</v>
      </c>
      <c r="K206" s="176" t="s">
        <v>751</v>
      </c>
      <c r="L206" s="40"/>
      <c r="M206" s="181" t="s">
        <v>19</v>
      </c>
      <c r="N206" s="182" t="s">
        <v>43</v>
      </c>
      <c r="O206" s="65"/>
      <c r="P206" s="183">
        <f>O206*H206</f>
        <v>0</v>
      </c>
      <c r="Q206" s="183">
        <v>9.7000000000000005E-4</v>
      </c>
      <c r="R206" s="183">
        <f>Q206*H206</f>
        <v>2.3280000000000002E-2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254</v>
      </c>
      <c r="AT206" s="185" t="s">
        <v>149</v>
      </c>
      <c r="AU206" s="185" t="s">
        <v>155</v>
      </c>
      <c r="AY206" s="18" t="s">
        <v>146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155</v>
      </c>
      <c r="BK206" s="186">
        <f>ROUND(I206*H206,2)</f>
        <v>0</v>
      </c>
      <c r="BL206" s="18" t="s">
        <v>254</v>
      </c>
      <c r="BM206" s="185" t="s">
        <v>897</v>
      </c>
    </row>
    <row r="207" spans="1:65" s="2" customFormat="1" ht="11.25">
      <c r="A207" s="35"/>
      <c r="B207" s="36"/>
      <c r="C207" s="37"/>
      <c r="D207" s="187" t="s">
        <v>157</v>
      </c>
      <c r="E207" s="37"/>
      <c r="F207" s="188" t="s">
        <v>898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157</v>
      </c>
      <c r="AU207" s="18" t="s">
        <v>155</v>
      </c>
    </row>
    <row r="208" spans="1:65" s="13" customFormat="1" ht="11.25">
      <c r="B208" s="192"/>
      <c r="C208" s="193"/>
      <c r="D208" s="194" t="s">
        <v>159</v>
      </c>
      <c r="E208" s="195" t="s">
        <v>19</v>
      </c>
      <c r="F208" s="196" t="s">
        <v>850</v>
      </c>
      <c r="G208" s="193"/>
      <c r="H208" s="195" t="s">
        <v>19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159</v>
      </c>
      <c r="AU208" s="202" t="s">
        <v>155</v>
      </c>
      <c r="AV208" s="13" t="s">
        <v>79</v>
      </c>
      <c r="AW208" s="13" t="s">
        <v>33</v>
      </c>
      <c r="AX208" s="13" t="s">
        <v>71</v>
      </c>
      <c r="AY208" s="202" t="s">
        <v>146</v>
      </c>
    </row>
    <row r="209" spans="1:65" s="14" customFormat="1" ht="11.25">
      <c r="B209" s="203"/>
      <c r="C209" s="204"/>
      <c r="D209" s="194" t="s">
        <v>159</v>
      </c>
      <c r="E209" s="205" t="s">
        <v>19</v>
      </c>
      <c r="F209" s="206" t="s">
        <v>899</v>
      </c>
      <c r="G209" s="204"/>
      <c r="H209" s="207">
        <v>24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159</v>
      </c>
      <c r="AU209" s="213" t="s">
        <v>155</v>
      </c>
      <c r="AV209" s="14" t="s">
        <v>155</v>
      </c>
      <c r="AW209" s="14" t="s">
        <v>33</v>
      </c>
      <c r="AX209" s="14" t="s">
        <v>79</v>
      </c>
      <c r="AY209" s="213" t="s">
        <v>146</v>
      </c>
    </row>
    <row r="210" spans="1:65" s="2" customFormat="1" ht="21.75" customHeight="1">
      <c r="A210" s="35"/>
      <c r="B210" s="36"/>
      <c r="C210" s="174" t="s">
        <v>364</v>
      </c>
      <c r="D210" s="174" t="s">
        <v>149</v>
      </c>
      <c r="E210" s="175" t="s">
        <v>900</v>
      </c>
      <c r="F210" s="176" t="s">
        <v>901</v>
      </c>
      <c r="G210" s="177" t="s">
        <v>305</v>
      </c>
      <c r="H210" s="178">
        <v>200</v>
      </c>
      <c r="I210" s="179"/>
      <c r="J210" s="180">
        <f>ROUND(I210*H210,2)</f>
        <v>0</v>
      </c>
      <c r="K210" s="176" t="s">
        <v>751</v>
      </c>
      <c r="L210" s="40"/>
      <c r="M210" s="181" t="s">
        <v>19</v>
      </c>
      <c r="N210" s="182" t="s">
        <v>43</v>
      </c>
      <c r="O210" s="65"/>
      <c r="P210" s="183">
        <f>O210*H210</f>
        <v>0</v>
      </c>
      <c r="Q210" s="183">
        <v>1.0000000000000001E-5</v>
      </c>
      <c r="R210" s="183">
        <f>Q210*H210</f>
        <v>2E-3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254</v>
      </c>
      <c r="AT210" s="185" t="s">
        <v>149</v>
      </c>
      <c r="AU210" s="185" t="s">
        <v>155</v>
      </c>
      <c r="AY210" s="18" t="s">
        <v>146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155</v>
      </c>
      <c r="BK210" s="186">
        <f>ROUND(I210*H210,2)</f>
        <v>0</v>
      </c>
      <c r="BL210" s="18" t="s">
        <v>254</v>
      </c>
      <c r="BM210" s="185" t="s">
        <v>902</v>
      </c>
    </row>
    <row r="211" spans="1:65" s="2" customFormat="1" ht="11.25">
      <c r="A211" s="35"/>
      <c r="B211" s="36"/>
      <c r="C211" s="37"/>
      <c r="D211" s="187" t="s">
        <v>157</v>
      </c>
      <c r="E211" s="37"/>
      <c r="F211" s="188" t="s">
        <v>903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157</v>
      </c>
      <c r="AU211" s="18" t="s">
        <v>155</v>
      </c>
    </row>
    <row r="212" spans="1:65" s="13" customFormat="1" ht="11.25">
      <c r="B212" s="192"/>
      <c r="C212" s="193"/>
      <c r="D212" s="194" t="s">
        <v>159</v>
      </c>
      <c r="E212" s="195" t="s">
        <v>19</v>
      </c>
      <c r="F212" s="196" t="s">
        <v>850</v>
      </c>
      <c r="G212" s="193"/>
      <c r="H212" s="195" t="s">
        <v>19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159</v>
      </c>
      <c r="AU212" s="202" t="s">
        <v>155</v>
      </c>
      <c r="AV212" s="13" t="s">
        <v>79</v>
      </c>
      <c r="AW212" s="13" t="s">
        <v>33</v>
      </c>
      <c r="AX212" s="13" t="s">
        <v>71</v>
      </c>
      <c r="AY212" s="202" t="s">
        <v>146</v>
      </c>
    </row>
    <row r="213" spans="1:65" s="14" customFormat="1" ht="11.25">
      <c r="B213" s="203"/>
      <c r="C213" s="204"/>
      <c r="D213" s="194" t="s">
        <v>159</v>
      </c>
      <c r="E213" s="205" t="s">
        <v>19</v>
      </c>
      <c r="F213" s="206" t="s">
        <v>904</v>
      </c>
      <c r="G213" s="204"/>
      <c r="H213" s="207">
        <v>200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159</v>
      </c>
      <c r="AU213" s="213" t="s">
        <v>155</v>
      </c>
      <c r="AV213" s="14" t="s">
        <v>155</v>
      </c>
      <c r="AW213" s="14" t="s">
        <v>33</v>
      </c>
      <c r="AX213" s="14" t="s">
        <v>79</v>
      </c>
      <c r="AY213" s="213" t="s">
        <v>146</v>
      </c>
    </row>
    <row r="214" spans="1:65" s="2" customFormat="1" ht="24.2" customHeight="1">
      <c r="A214" s="35"/>
      <c r="B214" s="36"/>
      <c r="C214" s="174" t="s">
        <v>369</v>
      </c>
      <c r="D214" s="174" t="s">
        <v>149</v>
      </c>
      <c r="E214" s="175" t="s">
        <v>905</v>
      </c>
      <c r="F214" s="176" t="s">
        <v>906</v>
      </c>
      <c r="G214" s="177" t="s">
        <v>333</v>
      </c>
      <c r="H214" s="178">
        <v>0.14499999999999999</v>
      </c>
      <c r="I214" s="179"/>
      <c r="J214" s="180">
        <f>ROUND(I214*H214,2)</f>
        <v>0</v>
      </c>
      <c r="K214" s="176" t="s">
        <v>751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254</v>
      </c>
      <c r="AT214" s="185" t="s">
        <v>149</v>
      </c>
      <c r="AU214" s="185" t="s">
        <v>155</v>
      </c>
      <c r="AY214" s="18" t="s">
        <v>146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155</v>
      </c>
      <c r="BK214" s="186">
        <f>ROUND(I214*H214,2)</f>
        <v>0</v>
      </c>
      <c r="BL214" s="18" t="s">
        <v>254</v>
      </c>
      <c r="BM214" s="185" t="s">
        <v>907</v>
      </c>
    </row>
    <row r="215" spans="1:65" s="2" customFormat="1" ht="11.25">
      <c r="A215" s="35"/>
      <c r="B215" s="36"/>
      <c r="C215" s="37"/>
      <c r="D215" s="187" t="s">
        <v>157</v>
      </c>
      <c r="E215" s="37"/>
      <c r="F215" s="188" t="s">
        <v>908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157</v>
      </c>
      <c r="AU215" s="18" t="s">
        <v>155</v>
      </c>
    </row>
    <row r="216" spans="1:65" s="2" customFormat="1" ht="24.2" customHeight="1">
      <c r="A216" s="35"/>
      <c r="B216" s="36"/>
      <c r="C216" s="174" t="s">
        <v>379</v>
      </c>
      <c r="D216" s="174" t="s">
        <v>149</v>
      </c>
      <c r="E216" s="175" t="s">
        <v>909</v>
      </c>
      <c r="F216" s="176" t="s">
        <v>910</v>
      </c>
      <c r="G216" s="177" t="s">
        <v>333</v>
      </c>
      <c r="H216" s="178">
        <v>0.14499999999999999</v>
      </c>
      <c r="I216" s="179"/>
      <c r="J216" s="180">
        <f>ROUND(I216*H216,2)</f>
        <v>0</v>
      </c>
      <c r="K216" s="176" t="s">
        <v>751</v>
      </c>
      <c r="L216" s="40"/>
      <c r="M216" s="181" t="s">
        <v>19</v>
      </c>
      <c r="N216" s="182" t="s">
        <v>43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254</v>
      </c>
      <c r="AT216" s="185" t="s">
        <v>149</v>
      </c>
      <c r="AU216" s="185" t="s">
        <v>155</v>
      </c>
      <c r="AY216" s="18" t="s">
        <v>146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155</v>
      </c>
      <c r="BK216" s="186">
        <f>ROUND(I216*H216,2)</f>
        <v>0</v>
      </c>
      <c r="BL216" s="18" t="s">
        <v>254</v>
      </c>
      <c r="BM216" s="185" t="s">
        <v>911</v>
      </c>
    </row>
    <row r="217" spans="1:65" s="2" customFormat="1" ht="11.25">
      <c r="A217" s="35"/>
      <c r="B217" s="36"/>
      <c r="C217" s="37"/>
      <c r="D217" s="187" t="s">
        <v>157</v>
      </c>
      <c r="E217" s="37"/>
      <c r="F217" s="188" t="s">
        <v>912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157</v>
      </c>
      <c r="AU217" s="18" t="s">
        <v>155</v>
      </c>
    </row>
    <row r="218" spans="1:65" s="2" customFormat="1" ht="24.2" customHeight="1">
      <c r="A218" s="35"/>
      <c r="B218" s="36"/>
      <c r="C218" s="174" t="s">
        <v>385</v>
      </c>
      <c r="D218" s="174" t="s">
        <v>149</v>
      </c>
      <c r="E218" s="175" t="s">
        <v>913</v>
      </c>
      <c r="F218" s="176" t="s">
        <v>914</v>
      </c>
      <c r="G218" s="177" t="s">
        <v>333</v>
      </c>
      <c r="H218" s="178">
        <v>0.14499999999999999</v>
      </c>
      <c r="I218" s="179"/>
      <c r="J218" s="180">
        <f>ROUND(I218*H218,2)</f>
        <v>0</v>
      </c>
      <c r="K218" s="176" t="s">
        <v>751</v>
      </c>
      <c r="L218" s="40"/>
      <c r="M218" s="181" t="s">
        <v>19</v>
      </c>
      <c r="N218" s="182" t="s">
        <v>43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254</v>
      </c>
      <c r="AT218" s="185" t="s">
        <v>149</v>
      </c>
      <c r="AU218" s="185" t="s">
        <v>155</v>
      </c>
      <c r="AY218" s="18" t="s">
        <v>146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155</v>
      </c>
      <c r="BK218" s="186">
        <f>ROUND(I218*H218,2)</f>
        <v>0</v>
      </c>
      <c r="BL218" s="18" t="s">
        <v>254</v>
      </c>
      <c r="BM218" s="185" t="s">
        <v>915</v>
      </c>
    </row>
    <row r="219" spans="1:65" s="2" customFormat="1" ht="11.25">
      <c r="A219" s="35"/>
      <c r="B219" s="36"/>
      <c r="C219" s="37"/>
      <c r="D219" s="187" t="s">
        <v>157</v>
      </c>
      <c r="E219" s="37"/>
      <c r="F219" s="188" t="s">
        <v>916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157</v>
      </c>
      <c r="AU219" s="18" t="s">
        <v>155</v>
      </c>
    </row>
    <row r="220" spans="1:65" s="2" customFormat="1" ht="33" customHeight="1">
      <c r="A220" s="35"/>
      <c r="B220" s="36"/>
      <c r="C220" s="174" t="s">
        <v>392</v>
      </c>
      <c r="D220" s="174" t="s">
        <v>149</v>
      </c>
      <c r="E220" s="175" t="s">
        <v>917</v>
      </c>
      <c r="F220" s="176" t="s">
        <v>918</v>
      </c>
      <c r="G220" s="177" t="s">
        <v>333</v>
      </c>
      <c r="H220" s="178">
        <v>2.9</v>
      </c>
      <c r="I220" s="179"/>
      <c r="J220" s="180">
        <f>ROUND(I220*H220,2)</f>
        <v>0</v>
      </c>
      <c r="K220" s="176" t="s">
        <v>751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254</v>
      </c>
      <c r="AT220" s="185" t="s">
        <v>149</v>
      </c>
      <c r="AU220" s="185" t="s">
        <v>155</v>
      </c>
      <c r="AY220" s="18" t="s">
        <v>146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155</v>
      </c>
      <c r="BK220" s="186">
        <f>ROUND(I220*H220,2)</f>
        <v>0</v>
      </c>
      <c r="BL220" s="18" t="s">
        <v>254</v>
      </c>
      <c r="BM220" s="185" t="s">
        <v>919</v>
      </c>
    </row>
    <row r="221" spans="1:65" s="2" customFormat="1" ht="11.25">
      <c r="A221" s="35"/>
      <c r="B221" s="36"/>
      <c r="C221" s="37"/>
      <c r="D221" s="187" t="s">
        <v>157</v>
      </c>
      <c r="E221" s="37"/>
      <c r="F221" s="188" t="s">
        <v>920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157</v>
      </c>
      <c r="AU221" s="18" t="s">
        <v>155</v>
      </c>
    </row>
    <row r="222" spans="1:65" s="14" customFormat="1" ht="11.25">
      <c r="B222" s="203"/>
      <c r="C222" s="204"/>
      <c r="D222" s="194" t="s">
        <v>159</v>
      </c>
      <c r="E222" s="204"/>
      <c r="F222" s="206" t="s">
        <v>1097</v>
      </c>
      <c r="G222" s="204"/>
      <c r="H222" s="207">
        <v>2.9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159</v>
      </c>
      <c r="AU222" s="213" t="s">
        <v>155</v>
      </c>
      <c r="AV222" s="14" t="s">
        <v>155</v>
      </c>
      <c r="AW222" s="14" t="s">
        <v>4</v>
      </c>
      <c r="AX222" s="14" t="s">
        <v>79</v>
      </c>
      <c r="AY222" s="213" t="s">
        <v>146</v>
      </c>
    </row>
    <row r="223" spans="1:65" s="12" customFormat="1" ht="22.9" customHeight="1">
      <c r="B223" s="158"/>
      <c r="C223" s="159"/>
      <c r="D223" s="160" t="s">
        <v>70</v>
      </c>
      <c r="E223" s="172" t="s">
        <v>922</v>
      </c>
      <c r="F223" s="172" t="s">
        <v>923</v>
      </c>
      <c r="G223" s="159"/>
      <c r="H223" s="159"/>
      <c r="I223" s="162"/>
      <c r="J223" s="173">
        <f>BK223</f>
        <v>0</v>
      </c>
      <c r="K223" s="159"/>
      <c r="L223" s="164"/>
      <c r="M223" s="165"/>
      <c r="N223" s="166"/>
      <c r="O223" s="166"/>
      <c r="P223" s="167">
        <f>SUM(P224:P319)</f>
        <v>0</v>
      </c>
      <c r="Q223" s="166"/>
      <c r="R223" s="167">
        <f>SUM(R224:R319)</f>
        <v>0.49458000000000002</v>
      </c>
      <c r="S223" s="166"/>
      <c r="T223" s="168">
        <f>SUM(T224:T319)</f>
        <v>0.84147999999999989</v>
      </c>
      <c r="AR223" s="169" t="s">
        <v>155</v>
      </c>
      <c r="AT223" s="170" t="s">
        <v>70</v>
      </c>
      <c r="AU223" s="170" t="s">
        <v>79</v>
      </c>
      <c r="AY223" s="169" t="s">
        <v>146</v>
      </c>
      <c r="BK223" s="171">
        <f>SUM(BK224:BK319)</f>
        <v>0</v>
      </c>
    </row>
    <row r="224" spans="1:65" s="2" customFormat="1" ht="16.5" customHeight="1">
      <c r="A224" s="35"/>
      <c r="B224" s="36"/>
      <c r="C224" s="174" t="s">
        <v>397</v>
      </c>
      <c r="D224" s="174" t="s">
        <v>149</v>
      </c>
      <c r="E224" s="175" t="s">
        <v>924</v>
      </c>
      <c r="F224" s="176" t="s">
        <v>925</v>
      </c>
      <c r="G224" s="177" t="s">
        <v>865</v>
      </c>
      <c r="H224" s="178">
        <v>12</v>
      </c>
      <c r="I224" s="179"/>
      <c r="J224" s="180">
        <f>ROUND(I224*H224,2)</f>
        <v>0</v>
      </c>
      <c r="K224" s="176" t="s">
        <v>751</v>
      </c>
      <c r="L224" s="40"/>
      <c r="M224" s="181" t="s">
        <v>19</v>
      </c>
      <c r="N224" s="182" t="s">
        <v>43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1.933E-2</v>
      </c>
      <c r="T224" s="184">
        <f>S224*H224</f>
        <v>0.23196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254</v>
      </c>
      <c r="AT224" s="185" t="s">
        <v>149</v>
      </c>
      <c r="AU224" s="185" t="s">
        <v>155</v>
      </c>
      <c r="AY224" s="18" t="s">
        <v>146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155</v>
      </c>
      <c r="BK224" s="186">
        <f>ROUND(I224*H224,2)</f>
        <v>0</v>
      </c>
      <c r="BL224" s="18" t="s">
        <v>254</v>
      </c>
      <c r="BM224" s="185" t="s">
        <v>926</v>
      </c>
    </row>
    <row r="225" spans="1:65" s="2" customFormat="1" ht="11.25">
      <c r="A225" s="35"/>
      <c r="B225" s="36"/>
      <c r="C225" s="37"/>
      <c r="D225" s="187" t="s">
        <v>157</v>
      </c>
      <c r="E225" s="37"/>
      <c r="F225" s="188" t="s">
        <v>927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157</v>
      </c>
      <c r="AU225" s="18" t="s">
        <v>155</v>
      </c>
    </row>
    <row r="226" spans="1:65" s="13" customFormat="1" ht="11.25">
      <c r="B226" s="192"/>
      <c r="C226" s="193"/>
      <c r="D226" s="194" t="s">
        <v>159</v>
      </c>
      <c r="E226" s="195" t="s">
        <v>19</v>
      </c>
      <c r="F226" s="196" t="s">
        <v>928</v>
      </c>
      <c r="G226" s="193"/>
      <c r="H226" s="195" t="s">
        <v>19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159</v>
      </c>
      <c r="AU226" s="202" t="s">
        <v>155</v>
      </c>
      <c r="AV226" s="13" t="s">
        <v>79</v>
      </c>
      <c r="AW226" s="13" t="s">
        <v>33</v>
      </c>
      <c r="AX226" s="13" t="s">
        <v>71</v>
      </c>
      <c r="AY226" s="202" t="s">
        <v>146</v>
      </c>
    </row>
    <row r="227" spans="1:65" s="14" customFormat="1" ht="11.25">
      <c r="B227" s="203"/>
      <c r="C227" s="204"/>
      <c r="D227" s="194" t="s">
        <v>159</v>
      </c>
      <c r="E227" s="205" t="s">
        <v>19</v>
      </c>
      <c r="F227" s="206" t="s">
        <v>93</v>
      </c>
      <c r="G227" s="204"/>
      <c r="H227" s="207">
        <v>12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159</v>
      </c>
      <c r="AU227" s="213" t="s">
        <v>155</v>
      </c>
      <c r="AV227" s="14" t="s">
        <v>155</v>
      </c>
      <c r="AW227" s="14" t="s">
        <v>33</v>
      </c>
      <c r="AX227" s="14" t="s">
        <v>79</v>
      </c>
      <c r="AY227" s="213" t="s">
        <v>146</v>
      </c>
    </row>
    <row r="228" spans="1:65" s="2" customFormat="1" ht="24.2" customHeight="1">
      <c r="A228" s="35"/>
      <c r="B228" s="36"/>
      <c r="C228" s="174" t="s">
        <v>401</v>
      </c>
      <c r="D228" s="174" t="s">
        <v>149</v>
      </c>
      <c r="E228" s="175" t="s">
        <v>929</v>
      </c>
      <c r="F228" s="176" t="s">
        <v>930</v>
      </c>
      <c r="G228" s="177" t="s">
        <v>865</v>
      </c>
      <c r="H228" s="178">
        <v>12</v>
      </c>
      <c r="I228" s="179"/>
      <c r="J228" s="180">
        <f>ROUND(I228*H228,2)</f>
        <v>0</v>
      </c>
      <c r="K228" s="176" t="s">
        <v>751</v>
      </c>
      <c r="L228" s="40"/>
      <c r="M228" s="181" t="s">
        <v>19</v>
      </c>
      <c r="N228" s="182" t="s">
        <v>43</v>
      </c>
      <c r="O228" s="65"/>
      <c r="P228" s="183">
        <f>O228*H228</f>
        <v>0</v>
      </c>
      <c r="Q228" s="183">
        <v>2.894E-2</v>
      </c>
      <c r="R228" s="183">
        <f>Q228*H228</f>
        <v>0.34728000000000003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254</v>
      </c>
      <c r="AT228" s="185" t="s">
        <v>149</v>
      </c>
      <c r="AU228" s="185" t="s">
        <v>155</v>
      </c>
      <c r="AY228" s="18" t="s">
        <v>146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155</v>
      </c>
      <c r="BK228" s="186">
        <f>ROUND(I228*H228,2)</f>
        <v>0</v>
      </c>
      <c r="BL228" s="18" t="s">
        <v>254</v>
      </c>
      <c r="BM228" s="185" t="s">
        <v>931</v>
      </c>
    </row>
    <row r="229" spans="1:65" s="2" customFormat="1" ht="11.25">
      <c r="A229" s="35"/>
      <c r="B229" s="36"/>
      <c r="C229" s="37"/>
      <c r="D229" s="187" t="s">
        <v>157</v>
      </c>
      <c r="E229" s="37"/>
      <c r="F229" s="188" t="s">
        <v>932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157</v>
      </c>
      <c r="AU229" s="18" t="s">
        <v>155</v>
      </c>
    </row>
    <row r="230" spans="1:65" s="13" customFormat="1" ht="11.25">
      <c r="B230" s="192"/>
      <c r="C230" s="193"/>
      <c r="D230" s="194" t="s">
        <v>159</v>
      </c>
      <c r="E230" s="195" t="s">
        <v>19</v>
      </c>
      <c r="F230" s="196" t="s">
        <v>928</v>
      </c>
      <c r="G230" s="193"/>
      <c r="H230" s="195" t="s">
        <v>19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159</v>
      </c>
      <c r="AU230" s="202" t="s">
        <v>155</v>
      </c>
      <c r="AV230" s="13" t="s">
        <v>79</v>
      </c>
      <c r="AW230" s="13" t="s">
        <v>33</v>
      </c>
      <c r="AX230" s="13" t="s">
        <v>71</v>
      </c>
      <c r="AY230" s="202" t="s">
        <v>146</v>
      </c>
    </row>
    <row r="231" spans="1:65" s="14" customFormat="1" ht="11.25">
      <c r="B231" s="203"/>
      <c r="C231" s="204"/>
      <c r="D231" s="194" t="s">
        <v>159</v>
      </c>
      <c r="E231" s="205" t="s">
        <v>19</v>
      </c>
      <c r="F231" s="206" t="s">
        <v>93</v>
      </c>
      <c r="G231" s="204"/>
      <c r="H231" s="207">
        <v>12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159</v>
      </c>
      <c r="AU231" s="213" t="s">
        <v>155</v>
      </c>
      <c r="AV231" s="14" t="s">
        <v>155</v>
      </c>
      <c r="AW231" s="14" t="s">
        <v>33</v>
      </c>
      <c r="AX231" s="14" t="s">
        <v>79</v>
      </c>
      <c r="AY231" s="213" t="s">
        <v>146</v>
      </c>
    </row>
    <row r="232" spans="1:65" s="2" customFormat="1" ht="16.5" customHeight="1">
      <c r="A232" s="35"/>
      <c r="B232" s="36"/>
      <c r="C232" s="174" t="s">
        <v>407</v>
      </c>
      <c r="D232" s="174" t="s">
        <v>149</v>
      </c>
      <c r="E232" s="175" t="s">
        <v>933</v>
      </c>
      <c r="F232" s="176" t="s">
        <v>934</v>
      </c>
      <c r="G232" s="177" t="s">
        <v>865</v>
      </c>
      <c r="H232" s="178">
        <v>4</v>
      </c>
      <c r="I232" s="179"/>
      <c r="J232" s="180">
        <f>ROUND(I232*H232,2)</f>
        <v>0</v>
      </c>
      <c r="K232" s="176" t="s">
        <v>751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1.9460000000000002E-2</v>
      </c>
      <c r="T232" s="184">
        <f>S232*H232</f>
        <v>7.7840000000000006E-2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254</v>
      </c>
      <c r="AT232" s="185" t="s">
        <v>149</v>
      </c>
      <c r="AU232" s="185" t="s">
        <v>155</v>
      </c>
      <c r="AY232" s="18" t="s">
        <v>146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155</v>
      </c>
      <c r="BK232" s="186">
        <f>ROUND(I232*H232,2)</f>
        <v>0</v>
      </c>
      <c r="BL232" s="18" t="s">
        <v>254</v>
      </c>
      <c r="BM232" s="185" t="s">
        <v>935</v>
      </c>
    </row>
    <row r="233" spans="1:65" s="2" customFormat="1" ht="11.25">
      <c r="A233" s="35"/>
      <c r="B233" s="36"/>
      <c r="C233" s="37"/>
      <c r="D233" s="187" t="s">
        <v>157</v>
      </c>
      <c r="E233" s="37"/>
      <c r="F233" s="188" t="s">
        <v>936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157</v>
      </c>
      <c r="AU233" s="18" t="s">
        <v>155</v>
      </c>
    </row>
    <row r="234" spans="1:65" s="13" customFormat="1" ht="11.25">
      <c r="B234" s="192"/>
      <c r="C234" s="193"/>
      <c r="D234" s="194" t="s">
        <v>159</v>
      </c>
      <c r="E234" s="195" t="s">
        <v>19</v>
      </c>
      <c r="F234" s="196" t="s">
        <v>928</v>
      </c>
      <c r="G234" s="193"/>
      <c r="H234" s="195" t="s">
        <v>19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159</v>
      </c>
      <c r="AU234" s="202" t="s">
        <v>155</v>
      </c>
      <c r="AV234" s="13" t="s">
        <v>79</v>
      </c>
      <c r="AW234" s="13" t="s">
        <v>33</v>
      </c>
      <c r="AX234" s="13" t="s">
        <v>71</v>
      </c>
      <c r="AY234" s="202" t="s">
        <v>146</v>
      </c>
    </row>
    <row r="235" spans="1:65" s="14" customFormat="1" ht="11.25">
      <c r="B235" s="203"/>
      <c r="C235" s="204"/>
      <c r="D235" s="194" t="s">
        <v>159</v>
      </c>
      <c r="E235" s="205" t="s">
        <v>19</v>
      </c>
      <c r="F235" s="206" t="s">
        <v>154</v>
      </c>
      <c r="G235" s="204"/>
      <c r="H235" s="207">
        <v>4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159</v>
      </c>
      <c r="AU235" s="213" t="s">
        <v>155</v>
      </c>
      <c r="AV235" s="14" t="s">
        <v>155</v>
      </c>
      <c r="AW235" s="14" t="s">
        <v>33</v>
      </c>
      <c r="AX235" s="14" t="s">
        <v>79</v>
      </c>
      <c r="AY235" s="213" t="s">
        <v>146</v>
      </c>
    </row>
    <row r="236" spans="1:65" s="2" customFormat="1" ht="24.2" customHeight="1">
      <c r="A236" s="35"/>
      <c r="B236" s="36"/>
      <c r="C236" s="174" t="s">
        <v>413</v>
      </c>
      <c r="D236" s="174" t="s">
        <v>149</v>
      </c>
      <c r="E236" s="175" t="s">
        <v>937</v>
      </c>
      <c r="F236" s="176" t="s">
        <v>938</v>
      </c>
      <c r="G236" s="177" t="s">
        <v>865</v>
      </c>
      <c r="H236" s="178">
        <v>4</v>
      </c>
      <c r="I236" s="179"/>
      <c r="J236" s="180">
        <f>ROUND(I236*H236,2)</f>
        <v>0</v>
      </c>
      <c r="K236" s="176" t="s">
        <v>751</v>
      </c>
      <c r="L236" s="40"/>
      <c r="M236" s="181" t="s">
        <v>19</v>
      </c>
      <c r="N236" s="182" t="s">
        <v>43</v>
      </c>
      <c r="O236" s="65"/>
      <c r="P236" s="183">
        <f>O236*H236</f>
        <v>0</v>
      </c>
      <c r="Q236" s="183">
        <v>1.4970000000000001E-2</v>
      </c>
      <c r="R236" s="183">
        <f>Q236*H236</f>
        <v>5.9880000000000003E-2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254</v>
      </c>
      <c r="AT236" s="185" t="s">
        <v>149</v>
      </c>
      <c r="AU236" s="185" t="s">
        <v>155</v>
      </c>
      <c r="AY236" s="18" t="s">
        <v>146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155</v>
      </c>
      <c r="BK236" s="186">
        <f>ROUND(I236*H236,2)</f>
        <v>0</v>
      </c>
      <c r="BL236" s="18" t="s">
        <v>254</v>
      </c>
      <c r="BM236" s="185" t="s">
        <v>939</v>
      </c>
    </row>
    <row r="237" spans="1:65" s="2" customFormat="1" ht="11.25">
      <c r="A237" s="35"/>
      <c r="B237" s="36"/>
      <c r="C237" s="37"/>
      <c r="D237" s="187" t="s">
        <v>157</v>
      </c>
      <c r="E237" s="37"/>
      <c r="F237" s="188" t="s">
        <v>940</v>
      </c>
      <c r="G237" s="37"/>
      <c r="H237" s="37"/>
      <c r="I237" s="189"/>
      <c r="J237" s="37"/>
      <c r="K237" s="37"/>
      <c r="L237" s="40"/>
      <c r="M237" s="190"/>
      <c r="N237" s="191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157</v>
      </c>
      <c r="AU237" s="18" t="s">
        <v>155</v>
      </c>
    </row>
    <row r="238" spans="1:65" s="13" customFormat="1" ht="11.25">
      <c r="B238" s="192"/>
      <c r="C238" s="193"/>
      <c r="D238" s="194" t="s">
        <v>159</v>
      </c>
      <c r="E238" s="195" t="s">
        <v>19</v>
      </c>
      <c r="F238" s="196" t="s">
        <v>928</v>
      </c>
      <c r="G238" s="193"/>
      <c r="H238" s="195" t="s">
        <v>19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159</v>
      </c>
      <c r="AU238" s="202" t="s">
        <v>155</v>
      </c>
      <c r="AV238" s="13" t="s">
        <v>79</v>
      </c>
      <c r="AW238" s="13" t="s">
        <v>33</v>
      </c>
      <c r="AX238" s="13" t="s">
        <v>71</v>
      </c>
      <c r="AY238" s="202" t="s">
        <v>146</v>
      </c>
    </row>
    <row r="239" spans="1:65" s="14" customFormat="1" ht="11.25">
      <c r="B239" s="203"/>
      <c r="C239" s="204"/>
      <c r="D239" s="194" t="s">
        <v>159</v>
      </c>
      <c r="E239" s="205" t="s">
        <v>19</v>
      </c>
      <c r="F239" s="206" t="s">
        <v>154</v>
      </c>
      <c r="G239" s="204"/>
      <c r="H239" s="207">
        <v>4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159</v>
      </c>
      <c r="AU239" s="213" t="s">
        <v>155</v>
      </c>
      <c r="AV239" s="14" t="s">
        <v>155</v>
      </c>
      <c r="AW239" s="14" t="s">
        <v>33</v>
      </c>
      <c r="AX239" s="14" t="s">
        <v>79</v>
      </c>
      <c r="AY239" s="213" t="s">
        <v>146</v>
      </c>
    </row>
    <row r="240" spans="1:65" s="2" customFormat="1" ht="16.5" customHeight="1">
      <c r="A240" s="35"/>
      <c r="B240" s="36"/>
      <c r="C240" s="174" t="s">
        <v>417</v>
      </c>
      <c r="D240" s="174" t="s">
        <v>149</v>
      </c>
      <c r="E240" s="175" t="s">
        <v>941</v>
      </c>
      <c r="F240" s="176" t="s">
        <v>942</v>
      </c>
      <c r="G240" s="177" t="s">
        <v>865</v>
      </c>
      <c r="H240" s="178">
        <v>4</v>
      </c>
      <c r="I240" s="179"/>
      <c r="J240" s="180">
        <f>ROUND(I240*H240,2)</f>
        <v>0</v>
      </c>
      <c r="K240" s="176" t="s">
        <v>751</v>
      </c>
      <c r="L240" s="40"/>
      <c r="M240" s="181" t="s">
        <v>19</v>
      </c>
      <c r="N240" s="182" t="s">
        <v>43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8.7999999999999995E-2</v>
      </c>
      <c r="T240" s="184">
        <f>S240*H240</f>
        <v>0.35199999999999998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254</v>
      </c>
      <c r="AT240" s="185" t="s">
        <v>149</v>
      </c>
      <c r="AU240" s="185" t="s">
        <v>155</v>
      </c>
      <c r="AY240" s="18" t="s">
        <v>146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155</v>
      </c>
      <c r="BK240" s="186">
        <f>ROUND(I240*H240,2)</f>
        <v>0</v>
      </c>
      <c r="BL240" s="18" t="s">
        <v>254</v>
      </c>
      <c r="BM240" s="185" t="s">
        <v>943</v>
      </c>
    </row>
    <row r="241" spans="1:65" s="2" customFormat="1" ht="11.25">
      <c r="A241" s="35"/>
      <c r="B241" s="36"/>
      <c r="C241" s="37"/>
      <c r="D241" s="187" t="s">
        <v>157</v>
      </c>
      <c r="E241" s="37"/>
      <c r="F241" s="188" t="s">
        <v>944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157</v>
      </c>
      <c r="AU241" s="18" t="s">
        <v>155</v>
      </c>
    </row>
    <row r="242" spans="1:65" s="13" customFormat="1" ht="11.25">
      <c r="B242" s="192"/>
      <c r="C242" s="193"/>
      <c r="D242" s="194" t="s">
        <v>159</v>
      </c>
      <c r="E242" s="195" t="s">
        <v>19</v>
      </c>
      <c r="F242" s="196" t="s">
        <v>928</v>
      </c>
      <c r="G242" s="193"/>
      <c r="H242" s="195" t="s">
        <v>19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159</v>
      </c>
      <c r="AU242" s="202" t="s">
        <v>155</v>
      </c>
      <c r="AV242" s="13" t="s">
        <v>79</v>
      </c>
      <c r="AW242" s="13" t="s">
        <v>33</v>
      </c>
      <c r="AX242" s="13" t="s">
        <v>71</v>
      </c>
      <c r="AY242" s="202" t="s">
        <v>146</v>
      </c>
    </row>
    <row r="243" spans="1:65" s="14" customFormat="1" ht="11.25">
      <c r="B243" s="203"/>
      <c r="C243" s="204"/>
      <c r="D243" s="194" t="s">
        <v>159</v>
      </c>
      <c r="E243" s="205" t="s">
        <v>19</v>
      </c>
      <c r="F243" s="206" t="s">
        <v>154</v>
      </c>
      <c r="G243" s="204"/>
      <c r="H243" s="207">
        <v>4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159</v>
      </c>
      <c r="AU243" s="213" t="s">
        <v>155</v>
      </c>
      <c r="AV243" s="14" t="s">
        <v>155</v>
      </c>
      <c r="AW243" s="14" t="s">
        <v>33</v>
      </c>
      <c r="AX243" s="14" t="s">
        <v>79</v>
      </c>
      <c r="AY243" s="213" t="s">
        <v>146</v>
      </c>
    </row>
    <row r="244" spans="1:65" s="2" customFormat="1" ht="16.5" customHeight="1">
      <c r="A244" s="35"/>
      <c r="B244" s="36"/>
      <c r="C244" s="174" t="s">
        <v>421</v>
      </c>
      <c r="D244" s="174" t="s">
        <v>149</v>
      </c>
      <c r="E244" s="175" t="s">
        <v>945</v>
      </c>
      <c r="F244" s="176" t="s">
        <v>946</v>
      </c>
      <c r="G244" s="177" t="s">
        <v>865</v>
      </c>
      <c r="H244" s="178">
        <v>4</v>
      </c>
      <c r="I244" s="179"/>
      <c r="J244" s="180">
        <f>ROUND(I244*H244,2)</f>
        <v>0</v>
      </c>
      <c r="K244" s="176" t="s">
        <v>751</v>
      </c>
      <c r="L244" s="40"/>
      <c r="M244" s="181" t="s">
        <v>19</v>
      </c>
      <c r="N244" s="182" t="s">
        <v>43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2.4500000000000001E-2</v>
      </c>
      <c r="T244" s="184">
        <f>S244*H244</f>
        <v>9.8000000000000004E-2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254</v>
      </c>
      <c r="AT244" s="185" t="s">
        <v>149</v>
      </c>
      <c r="AU244" s="185" t="s">
        <v>155</v>
      </c>
      <c r="AY244" s="18" t="s">
        <v>146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155</v>
      </c>
      <c r="BK244" s="186">
        <f>ROUND(I244*H244,2)</f>
        <v>0</v>
      </c>
      <c r="BL244" s="18" t="s">
        <v>254</v>
      </c>
      <c r="BM244" s="185" t="s">
        <v>947</v>
      </c>
    </row>
    <row r="245" spans="1:65" s="2" customFormat="1" ht="11.25">
      <c r="A245" s="35"/>
      <c r="B245" s="36"/>
      <c r="C245" s="37"/>
      <c r="D245" s="187" t="s">
        <v>157</v>
      </c>
      <c r="E245" s="37"/>
      <c r="F245" s="188" t="s">
        <v>948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157</v>
      </c>
      <c r="AU245" s="18" t="s">
        <v>155</v>
      </c>
    </row>
    <row r="246" spans="1:65" s="13" customFormat="1" ht="11.25">
      <c r="B246" s="192"/>
      <c r="C246" s="193"/>
      <c r="D246" s="194" t="s">
        <v>159</v>
      </c>
      <c r="E246" s="195" t="s">
        <v>19</v>
      </c>
      <c r="F246" s="196" t="s">
        <v>928</v>
      </c>
      <c r="G246" s="193"/>
      <c r="H246" s="195" t="s">
        <v>19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159</v>
      </c>
      <c r="AU246" s="202" t="s">
        <v>155</v>
      </c>
      <c r="AV246" s="13" t="s">
        <v>79</v>
      </c>
      <c r="AW246" s="13" t="s">
        <v>33</v>
      </c>
      <c r="AX246" s="13" t="s">
        <v>71</v>
      </c>
      <c r="AY246" s="202" t="s">
        <v>146</v>
      </c>
    </row>
    <row r="247" spans="1:65" s="14" customFormat="1" ht="11.25">
      <c r="B247" s="203"/>
      <c r="C247" s="204"/>
      <c r="D247" s="194" t="s">
        <v>159</v>
      </c>
      <c r="E247" s="205" t="s">
        <v>19</v>
      </c>
      <c r="F247" s="206" t="s">
        <v>154</v>
      </c>
      <c r="G247" s="204"/>
      <c r="H247" s="207">
        <v>4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159</v>
      </c>
      <c r="AU247" s="213" t="s">
        <v>155</v>
      </c>
      <c r="AV247" s="14" t="s">
        <v>155</v>
      </c>
      <c r="AW247" s="14" t="s">
        <v>33</v>
      </c>
      <c r="AX247" s="14" t="s">
        <v>79</v>
      </c>
      <c r="AY247" s="213" t="s">
        <v>146</v>
      </c>
    </row>
    <row r="248" spans="1:65" s="2" customFormat="1" ht="16.5" customHeight="1">
      <c r="A248" s="35"/>
      <c r="B248" s="36"/>
      <c r="C248" s="174" t="s">
        <v>426</v>
      </c>
      <c r="D248" s="174" t="s">
        <v>149</v>
      </c>
      <c r="E248" s="175" t="s">
        <v>949</v>
      </c>
      <c r="F248" s="176" t="s">
        <v>950</v>
      </c>
      <c r="G248" s="177" t="s">
        <v>865</v>
      </c>
      <c r="H248" s="178">
        <v>4</v>
      </c>
      <c r="I248" s="179"/>
      <c r="J248" s="180">
        <f>ROUND(I248*H248,2)</f>
        <v>0</v>
      </c>
      <c r="K248" s="176" t="s">
        <v>751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1.234E-2</v>
      </c>
      <c r="R248" s="183">
        <f>Q248*H248</f>
        <v>4.9360000000000001E-2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254</v>
      </c>
      <c r="AT248" s="185" t="s">
        <v>149</v>
      </c>
      <c r="AU248" s="185" t="s">
        <v>155</v>
      </c>
      <c r="AY248" s="18" t="s">
        <v>146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155</v>
      </c>
      <c r="BK248" s="186">
        <f>ROUND(I248*H248,2)</f>
        <v>0</v>
      </c>
      <c r="BL248" s="18" t="s">
        <v>254</v>
      </c>
      <c r="BM248" s="185" t="s">
        <v>951</v>
      </c>
    </row>
    <row r="249" spans="1:65" s="2" customFormat="1" ht="11.25">
      <c r="A249" s="35"/>
      <c r="B249" s="36"/>
      <c r="C249" s="37"/>
      <c r="D249" s="187" t="s">
        <v>157</v>
      </c>
      <c r="E249" s="37"/>
      <c r="F249" s="188" t="s">
        <v>952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157</v>
      </c>
      <c r="AU249" s="18" t="s">
        <v>155</v>
      </c>
    </row>
    <row r="250" spans="1:65" s="13" customFormat="1" ht="11.25">
      <c r="B250" s="192"/>
      <c r="C250" s="193"/>
      <c r="D250" s="194" t="s">
        <v>159</v>
      </c>
      <c r="E250" s="195" t="s">
        <v>19</v>
      </c>
      <c r="F250" s="196" t="s">
        <v>928</v>
      </c>
      <c r="G250" s="193"/>
      <c r="H250" s="195" t="s">
        <v>19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159</v>
      </c>
      <c r="AU250" s="202" t="s">
        <v>155</v>
      </c>
      <c r="AV250" s="13" t="s">
        <v>79</v>
      </c>
      <c r="AW250" s="13" t="s">
        <v>33</v>
      </c>
      <c r="AX250" s="13" t="s">
        <v>71</v>
      </c>
      <c r="AY250" s="202" t="s">
        <v>146</v>
      </c>
    </row>
    <row r="251" spans="1:65" s="14" customFormat="1" ht="11.25">
      <c r="B251" s="203"/>
      <c r="C251" s="204"/>
      <c r="D251" s="194" t="s">
        <v>159</v>
      </c>
      <c r="E251" s="205" t="s">
        <v>19</v>
      </c>
      <c r="F251" s="206" t="s">
        <v>154</v>
      </c>
      <c r="G251" s="204"/>
      <c r="H251" s="207">
        <v>4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159</v>
      </c>
      <c r="AU251" s="213" t="s">
        <v>155</v>
      </c>
      <c r="AV251" s="14" t="s">
        <v>155</v>
      </c>
      <c r="AW251" s="14" t="s">
        <v>33</v>
      </c>
      <c r="AX251" s="14" t="s">
        <v>79</v>
      </c>
      <c r="AY251" s="213" t="s">
        <v>146</v>
      </c>
    </row>
    <row r="252" spans="1:65" s="2" customFormat="1" ht="16.5" customHeight="1">
      <c r="A252" s="35"/>
      <c r="B252" s="36"/>
      <c r="C252" s="174" t="s">
        <v>431</v>
      </c>
      <c r="D252" s="174" t="s">
        <v>149</v>
      </c>
      <c r="E252" s="175" t="s">
        <v>953</v>
      </c>
      <c r="F252" s="176" t="s">
        <v>954</v>
      </c>
      <c r="G252" s="177" t="s">
        <v>865</v>
      </c>
      <c r="H252" s="178">
        <v>5</v>
      </c>
      <c r="I252" s="179"/>
      <c r="J252" s="180">
        <f>ROUND(I252*H252,2)</f>
        <v>0</v>
      </c>
      <c r="K252" s="176" t="s">
        <v>751</v>
      </c>
      <c r="L252" s="40"/>
      <c r="M252" s="181" t="s">
        <v>19</v>
      </c>
      <c r="N252" s="182" t="s">
        <v>43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9.1999999999999998E-3</v>
      </c>
      <c r="T252" s="184">
        <f>S252*H252</f>
        <v>4.5999999999999999E-2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254</v>
      </c>
      <c r="AT252" s="185" t="s">
        <v>149</v>
      </c>
      <c r="AU252" s="185" t="s">
        <v>155</v>
      </c>
      <c r="AY252" s="18" t="s">
        <v>146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155</v>
      </c>
      <c r="BK252" s="186">
        <f>ROUND(I252*H252,2)</f>
        <v>0</v>
      </c>
      <c r="BL252" s="18" t="s">
        <v>254</v>
      </c>
      <c r="BM252" s="185" t="s">
        <v>955</v>
      </c>
    </row>
    <row r="253" spans="1:65" s="2" customFormat="1" ht="11.25">
      <c r="A253" s="35"/>
      <c r="B253" s="36"/>
      <c r="C253" s="37"/>
      <c r="D253" s="187" t="s">
        <v>157</v>
      </c>
      <c r="E253" s="37"/>
      <c r="F253" s="188" t="s">
        <v>956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157</v>
      </c>
      <c r="AU253" s="18" t="s">
        <v>155</v>
      </c>
    </row>
    <row r="254" spans="1:65" s="13" customFormat="1" ht="11.25">
      <c r="B254" s="192"/>
      <c r="C254" s="193"/>
      <c r="D254" s="194" t="s">
        <v>159</v>
      </c>
      <c r="E254" s="195" t="s">
        <v>19</v>
      </c>
      <c r="F254" s="196" t="s">
        <v>928</v>
      </c>
      <c r="G254" s="193"/>
      <c r="H254" s="195" t="s">
        <v>19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159</v>
      </c>
      <c r="AU254" s="202" t="s">
        <v>155</v>
      </c>
      <c r="AV254" s="13" t="s">
        <v>79</v>
      </c>
      <c r="AW254" s="13" t="s">
        <v>33</v>
      </c>
      <c r="AX254" s="13" t="s">
        <v>71</v>
      </c>
      <c r="AY254" s="202" t="s">
        <v>146</v>
      </c>
    </row>
    <row r="255" spans="1:65" s="14" customFormat="1" ht="11.25">
      <c r="B255" s="203"/>
      <c r="C255" s="204"/>
      <c r="D255" s="194" t="s">
        <v>159</v>
      </c>
      <c r="E255" s="205" t="s">
        <v>19</v>
      </c>
      <c r="F255" s="206" t="s">
        <v>185</v>
      </c>
      <c r="G255" s="204"/>
      <c r="H255" s="207">
        <v>5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159</v>
      </c>
      <c r="AU255" s="213" t="s">
        <v>155</v>
      </c>
      <c r="AV255" s="14" t="s">
        <v>155</v>
      </c>
      <c r="AW255" s="14" t="s">
        <v>33</v>
      </c>
      <c r="AX255" s="14" t="s">
        <v>79</v>
      </c>
      <c r="AY255" s="213" t="s">
        <v>146</v>
      </c>
    </row>
    <row r="256" spans="1:65" s="2" customFormat="1" ht="16.5" customHeight="1">
      <c r="A256" s="35"/>
      <c r="B256" s="36"/>
      <c r="C256" s="174" t="s">
        <v>436</v>
      </c>
      <c r="D256" s="174" t="s">
        <v>149</v>
      </c>
      <c r="E256" s="175" t="s">
        <v>957</v>
      </c>
      <c r="F256" s="176" t="s">
        <v>958</v>
      </c>
      <c r="G256" s="177" t="s">
        <v>231</v>
      </c>
      <c r="H256" s="178">
        <v>12</v>
      </c>
      <c r="I256" s="179"/>
      <c r="J256" s="180">
        <f>ROUND(I256*H256,2)</f>
        <v>0</v>
      </c>
      <c r="K256" s="176" t="s">
        <v>751</v>
      </c>
      <c r="L256" s="40"/>
      <c r="M256" s="181" t="s">
        <v>19</v>
      </c>
      <c r="N256" s="182" t="s">
        <v>43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4.8999999999999998E-4</v>
      </c>
      <c r="T256" s="184">
        <f>S256*H256</f>
        <v>5.8799999999999998E-3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254</v>
      </c>
      <c r="AT256" s="185" t="s">
        <v>149</v>
      </c>
      <c r="AU256" s="185" t="s">
        <v>155</v>
      </c>
      <c r="AY256" s="18" t="s">
        <v>146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155</v>
      </c>
      <c r="BK256" s="186">
        <f>ROUND(I256*H256,2)</f>
        <v>0</v>
      </c>
      <c r="BL256" s="18" t="s">
        <v>254</v>
      </c>
      <c r="BM256" s="185" t="s">
        <v>959</v>
      </c>
    </row>
    <row r="257" spans="1:65" s="2" customFormat="1" ht="11.25">
      <c r="A257" s="35"/>
      <c r="B257" s="36"/>
      <c r="C257" s="37"/>
      <c r="D257" s="187" t="s">
        <v>157</v>
      </c>
      <c r="E257" s="37"/>
      <c r="F257" s="188" t="s">
        <v>960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157</v>
      </c>
      <c r="AU257" s="18" t="s">
        <v>155</v>
      </c>
    </row>
    <row r="258" spans="1:65" s="13" customFormat="1" ht="11.25">
      <c r="B258" s="192"/>
      <c r="C258" s="193"/>
      <c r="D258" s="194" t="s">
        <v>159</v>
      </c>
      <c r="E258" s="195" t="s">
        <v>19</v>
      </c>
      <c r="F258" s="196" t="s">
        <v>928</v>
      </c>
      <c r="G258" s="193"/>
      <c r="H258" s="195" t="s">
        <v>19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159</v>
      </c>
      <c r="AU258" s="202" t="s">
        <v>155</v>
      </c>
      <c r="AV258" s="13" t="s">
        <v>79</v>
      </c>
      <c r="AW258" s="13" t="s">
        <v>33</v>
      </c>
      <c r="AX258" s="13" t="s">
        <v>71</v>
      </c>
      <c r="AY258" s="202" t="s">
        <v>146</v>
      </c>
    </row>
    <row r="259" spans="1:65" s="14" customFormat="1" ht="11.25">
      <c r="B259" s="203"/>
      <c r="C259" s="204"/>
      <c r="D259" s="194" t="s">
        <v>159</v>
      </c>
      <c r="E259" s="205" t="s">
        <v>19</v>
      </c>
      <c r="F259" s="206" t="s">
        <v>93</v>
      </c>
      <c r="G259" s="204"/>
      <c r="H259" s="207">
        <v>12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159</v>
      </c>
      <c r="AU259" s="213" t="s">
        <v>155</v>
      </c>
      <c r="AV259" s="14" t="s">
        <v>155</v>
      </c>
      <c r="AW259" s="14" t="s">
        <v>33</v>
      </c>
      <c r="AX259" s="14" t="s">
        <v>79</v>
      </c>
      <c r="AY259" s="213" t="s">
        <v>146</v>
      </c>
    </row>
    <row r="260" spans="1:65" s="2" customFormat="1" ht="16.5" customHeight="1">
      <c r="A260" s="35"/>
      <c r="B260" s="36"/>
      <c r="C260" s="174" t="s">
        <v>444</v>
      </c>
      <c r="D260" s="174" t="s">
        <v>149</v>
      </c>
      <c r="E260" s="175" t="s">
        <v>961</v>
      </c>
      <c r="F260" s="176" t="s">
        <v>962</v>
      </c>
      <c r="G260" s="177" t="s">
        <v>865</v>
      </c>
      <c r="H260" s="178">
        <v>30</v>
      </c>
      <c r="I260" s="179"/>
      <c r="J260" s="180">
        <f>ROUND(I260*H260,2)</f>
        <v>0</v>
      </c>
      <c r="K260" s="176" t="s">
        <v>751</v>
      </c>
      <c r="L260" s="40"/>
      <c r="M260" s="181" t="s">
        <v>19</v>
      </c>
      <c r="N260" s="182" t="s">
        <v>43</v>
      </c>
      <c r="O260" s="65"/>
      <c r="P260" s="183">
        <f>O260*H260</f>
        <v>0</v>
      </c>
      <c r="Q260" s="183">
        <v>2.4000000000000001E-4</v>
      </c>
      <c r="R260" s="183">
        <f>Q260*H260</f>
        <v>7.1999999999999998E-3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254</v>
      </c>
      <c r="AT260" s="185" t="s">
        <v>149</v>
      </c>
      <c r="AU260" s="185" t="s">
        <v>155</v>
      </c>
      <c r="AY260" s="18" t="s">
        <v>146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155</v>
      </c>
      <c r="BK260" s="186">
        <f>ROUND(I260*H260,2)</f>
        <v>0</v>
      </c>
      <c r="BL260" s="18" t="s">
        <v>254</v>
      </c>
      <c r="BM260" s="185" t="s">
        <v>963</v>
      </c>
    </row>
    <row r="261" spans="1:65" s="2" customFormat="1" ht="11.25">
      <c r="A261" s="35"/>
      <c r="B261" s="36"/>
      <c r="C261" s="37"/>
      <c r="D261" s="187" t="s">
        <v>157</v>
      </c>
      <c r="E261" s="37"/>
      <c r="F261" s="188" t="s">
        <v>964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157</v>
      </c>
      <c r="AU261" s="18" t="s">
        <v>155</v>
      </c>
    </row>
    <row r="262" spans="1:65" s="13" customFormat="1" ht="11.25">
      <c r="B262" s="192"/>
      <c r="C262" s="193"/>
      <c r="D262" s="194" t="s">
        <v>159</v>
      </c>
      <c r="E262" s="195" t="s">
        <v>19</v>
      </c>
      <c r="F262" s="196" t="s">
        <v>928</v>
      </c>
      <c r="G262" s="193"/>
      <c r="H262" s="195" t="s">
        <v>19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159</v>
      </c>
      <c r="AU262" s="202" t="s">
        <v>155</v>
      </c>
      <c r="AV262" s="13" t="s">
        <v>79</v>
      </c>
      <c r="AW262" s="13" t="s">
        <v>33</v>
      </c>
      <c r="AX262" s="13" t="s">
        <v>71</v>
      </c>
      <c r="AY262" s="202" t="s">
        <v>146</v>
      </c>
    </row>
    <row r="263" spans="1:65" s="14" customFormat="1" ht="11.25">
      <c r="B263" s="203"/>
      <c r="C263" s="204"/>
      <c r="D263" s="194" t="s">
        <v>159</v>
      </c>
      <c r="E263" s="205" t="s">
        <v>19</v>
      </c>
      <c r="F263" s="206" t="s">
        <v>1096</v>
      </c>
      <c r="G263" s="204"/>
      <c r="H263" s="207">
        <v>10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159</v>
      </c>
      <c r="AU263" s="213" t="s">
        <v>155</v>
      </c>
      <c r="AV263" s="14" t="s">
        <v>155</v>
      </c>
      <c r="AW263" s="14" t="s">
        <v>33</v>
      </c>
      <c r="AX263" s="14" t="s">
        <v>71</v>
      </c>
      <c r="AY263" s="213" t="s">
        <v>146</v>
      </c>
    </row>
    <row r="264" spans="1:65" s="14" customFormat="1" ht="11.25">
      <c r="B264" s="203"/>
      <c r="C264" s="204"/>
      <c r="D264" s="194" t="s">
        <v>159</v>
      </c>
      <c r="E264" s="205" t="s">
        <v>19</v>
      </c>
      <c r="F264" s="206" t="s">
        <v>1058</v>
      </c>
      <c r="G264" s="204"/>
      <c r="H264" s="207">
        <v>8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159</v>
      </c>
      <c r="AU264" s="213" t="s">
        <v>155</v>
      </c>
      <c r="AV264" s="14" t="s">
        <v>155</v>
      </c>
      <c r="AW264" s="14" t="s">
        <v>33</v>
      </c>
      <c r="AX264" s="14" t="s">
        <v>71</v>
      </c>
      <c r="AY264" s="213" t="s">
        <v>146</v>
      </c>
    </row>
    <row r="265" spans="1:65" s="14" customFormat="1" ht="11.25">
      <c r="B265" s="203"/>
      <c r="C265" s="204"/>
      <c r="D265" s="194" t="s">
        <v>159</v>
      </c>
      <c r="E265" s="205" t="s">
        <v>19</v>
      </c>
      <c r="F265" s="206" t="s">
        <v>93</v>
      </c>
      <c r="G265" s="204"/>
      <c r="H265" s="207">
        <v>12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159</v>
      </c>
      <c r="AU265" s="213" t="s">
        <v>155</v>
      </c>
      <c r="AV265" s="14" t="s">
        <v>155</v>
      </c>
      <c r="AW265" s="14" t="s">
        <v>33</v>
      </c>
      <c r="AX265" s="14" t="s">
        <v>71</v>
      </c>
      <c r="AY265" s="213" t="s">
        <v>146</v>
      </c>
    </row>
    <row r="266" spans="1:65" s="15" customFormat="1" ht="11.25">
      <c r="B266" s="214"/>
      <c r="C266" s="215"/>
      <c r="D266" s="194" t="s">
        <v>159</v>
      </c>
      <c r="E266" s="216" t="s">
        <v>19</v>
      </c>
      <c r="F266" s="217" t="s">
        <v>164</v>
      </c>
      <c r="G266" s="215"/>
      <c r="H266" s="218">
        <v>30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159</v>
      </c>
      <c r="AU266" s="224" t="s">
        <v>155</v>
      </c>
      <c r="AV266" s="15" t="s">
        <v>154</v>
      </c>
      <c r="AW266" s="15" t="s">
        <v>33</v>
      </c>
      <c r="AX266" s="15" t="s">
        <v>79</v>
      </c>
      <c r="AY266" s="224" t="s">
        <v>146</v>
      </c>
    </row>
    <row r="267" spans="1:65" s="2" customFormat="1" ht="16.5" customHeight="1">
      <c r="A267" s="35"/>
      <c r="B267" s="36"/>
      <c r="C267" s="174" t="s">
        <v>450</v>
      </c>
      <c r="D267" s="174" t="s">
        <v>149</v>
      </c>
      <c r="E267" s="175" t="s">
        <v>965</v>
      </c>
      <c r="F267" s="176" t="s">
        <v>966</v>
      </c>
      <c r="G267" s="177" t="s">
        <v>231</v>
      </c>
      <c r="H267" s="178">
        <v>2</v>
      </c>
      <c r="I267" s="179"/>
      <c r="J267" s="180">
        <f>ROUND(I267*H267,2)</f>
        <v>0</v>
      </c>
      <c r="K267" s="176" t="s">
        <v>751</v>
      </c>
      <c r="L267" s="40"/>
      <c r="M267" s="181" t="s">
        <v>19</v>
      </c>
      <c r="N267" s="182" t="s">
        <v>43</v>
      </c>
      <c r="O267" s="65"/>
      <c r="P267" s="183">
        <f>O267*H267</f>
        <v>0</v>
      </c>
      <c r="Q267" s="183">
        <v>1.09E-3</v>
      </c>
      <c r="R267" s="183">
        <f>Q267*H267</f>
        <v>2.1800000000000001E-3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254</v>
      </c>
      <c r="AT267" s="185" t="s">
        <v>149</v>
      </c>
      <c r="AU267" s="185" t="s">
        <v>155</v>
      </c>
      <c r="AY267" s="18" t="s">
        <v>146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155</v>
      </c>
      <c r="BK267" s="186">
        <f>ROUND(I267*H267,2)</f>
        <v>0</v>
      </c>
      <c r="BL267" s="18" t="s">
        <v>254</v>
      </c>
      <c r="BM267" s="185" t="s">
        <v>967</v>
      </c>
    </row>
    <row r="268" spans="1:65" s="2" customFormat="1" ht="11.25">
      <c r="A268" s="35"/>
      <c r="B268" s="36"/>
      <c r="C268" s="37"/>
      <c r="D268" s="187" t="s">
        <v>157</v>
      </c>
      <c r="E268" s="37"/>
      <c r="F268" s="188" t="s">
        <v>968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157</v>
      </c>
      <c r="AU268" s="18" t="s">
        <v>155</v>
      </c>
    </row>
    <row r="269" spans="1:65" s="13" customFormat="1" ht="11.25">
      <c r="B269" s="192"/>
      <c r="C269" s="193"/>
      <c r="D269" s="194" t="s">
        <v>159</v>
      </c>
      <c r="E269" s="195" t="s">
        <v>19</v>
      </c>
      <c r="F269" s="196" t="s">
        <v>928</v>
      </c>
      <c r="G269" s="193"/>
      <c r="H269" s="195" t="s">
        <v>19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159</v>
      </c>
      <c r="AU269" s="202" t="s">
        <v>155</v>
      </c>
      <c r="AV269" s="13" t="s">
        <v>79</v>
      </c>
      <c r="AW269" s="13" t="s">
        <v>33</v>
      </c>
      <c r="AX269" s="13" t="s">
        <v>71</v>
      </c>
      <c r="AY269" s="202" t="s">
        <v>146</v>
      </c>
    </row>
    <row r="270" spans="1:65" s="14" customFormat="1" ht="11.25">
      <c r="B270" s="203"/>
      <c r="C270" s="204"/>
      <c r="D270" s="194" t="s">
        <v>159</v>
      </c>
      <c r="E270" s="205" t="s">
        <v>19</v>
      </c>
      <c r="F270" s="206" t="s">
        <v>155</v>
      </c>
      <c r="G270" s="204"/>
      <c r="H270" s="207">
        <v>2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159</v>
      </c>
      <c r="AU270" s="213" t="s">
        <v>155</v>
      </c>
      <c r="AV270" s="14" t="s">
        <v>155</v>
      </c>
      <c r="AW270" s="14" t="s">
        <v>33</v>
      </c>
      <c r="AX270" s="14" t="s">
        <v>79</v>
      </c>
      <c r="AY270" s="213" t="s">
        <v>146</v>
      </c>
    </row>
    <row r="271" spans="1:65" s="2" customFormat="1" ht="16.5" customHeight="1">
      <c r="A271" s="35"/>
      <c r="B271" s="36"/>
      <c r="C271" s="174" t="s">
        <v>456</v>
      </c>
      <c r="D271" s="174" t="s">
        <v>149</v>
      </c>
      <c r="E271" s="175" t="s">
        <v>969</v>
      </c>
      <c r="F271" s="176" t="s">
        <v>970</v>
      </c>
      <c r="G271" s="177" t="s">
        <v>865</v>
      </c>
      <c r="H271" s="178">
        <v>12</v>
      </c>
      <c r="I271" s="179"/>
      <c r="J271" s="180">
        <f>ROUND(I271*H271,2)</f>
        <v>0</v>
      </c>
      <c r="K271" s="176" t="s">
        <v>751</v>
      </c>
      <c r="L271" s="40"/>
      <c r="M271" s="181" t="s">
        <v>19</v>
      </c>
      <c r="N271" s="182" t="s">
        <v>43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1.56E-3</v>
      </c>
      <c r="T271" s="184">
        <f>S271*H271</f>
        <v>1.8720000000000001E-2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254</v>
      </c>
      <c r="AT271" s="185" t="s">
        <v>149</v>
      </c>
      <c r="AU271" s="185" t="s">
        <v>155</v>
      </c>
      <c r="AY271" s="18" t="s">
        <v>146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155</v>
      </c>
      <c r="BK271" s="186">
        <f>ROUND(I271*H271,2)</f>
        <v>0</v>
      </c>
      <c r="BL271" s="18" t="s">
        <v>254</v>
      </c>
      <c r="BM271" s="185" t="s">
        <v>971</v>
      </c>
    </row>
    <row r="272" spans="1:65" s="2" customFormat="1" ht="11.25">
      <c r="A272" s="35"/>
      <c r="B272" s="36"/>
      <c r="C272" s="37"/>
      <c r="D272" s="187" t="s">
        <v>157</v>
      </c>
      <c r="E272" s="37"/>
      <c r="F272" s="188" t="s">
        <v>972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157</v>
      </c>
      <c r="AU272" s="18" t="s">
        <v>155</v>
      </c>
    </row>
    <row r="273" spans="1:65" s="13" customFormat="1" ht="11.25">
      <c r="B273" s="192"/>
      <c r="C273" s="193"/>
      <c r="D273" s="194" t="s">
        <v>159</v>
      </c>
      <c r="E273" s="195" t="s">
        <v>19</v>
      </c>
      <c r="F273" s="196" t="s">
        <v>928</v>
      </c>
      <c r="G273" s="193"/>
      <c r="H273" s="195" t="s">
        <v>19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159</v>
      </c>
      <c r="AU273" s="202" t="s">
        <v>155</v>
      </c>
      <c r="AV273" s="13" t="s">
        <v>79</v>
      </c>
      <c r="AW273" s="13" t="s">
        <v>33</v>
      </c>
      <c r="AX273" s="13" t="s">
        <v>71</v>
      </c>
      <c r="AY273" s="202" t="s">
        <v>146</v>
      </c>
    </row>
    <row r="274" spans="1:65" s="14" customFormat="1" ht="11.25">
      <c r="B274" s="203"/>
      <c r="C274" s="204"/>
      <c r="D274" s="194" t="s">
        <v>159</v>
      </c>
      <c r="E274" s="205" t="s">
        <v>19</v>
      </c>
      <c r="F274" s="206" t="s">
        <v>1098</v>
      </c>
      <c r="G274" s="204"/>
      <c r="H274" s="207">
        <v>12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159</v>
      </c>
      <c r="AU274" s="213" t="s">
        <v>155</v>
      </c>
      <c r="AV274" s="14" t="s">
        <v>155</v>
      </c>
      <c r="AW274" s="14" t="s">
        <v>33</v>
      </c>
      <c r="AX274" s="14" t="s">
        <v>71</v>
      </c>
      <c r="AY274" s="213" t="s">
        <v>146</v>
      </c>
    </row>
    <row r="275" spans="1:65" s="15" customFormat="1" ht="11.25">
      <c r="B275" s="214"/>
      <c r="C275" s="215"/>
      <c r="D275" s="194" t="s">
        <v>159</v>
      </c>
      <c r="E275" s="216" t="s">
        <v>19</v>
      </c>
      <c r="F275" s="217" t="s">
        <v>164</v>
      </c>
      <c r="G275" s="215"/>
      <c r="H275" s="218">
        <v>12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159</v>
      </c>
      <c r="AU275" s="224" t="s">
        <v>155</v>
      </c>
      <c r="AV275" s="15" t="s">
        <v>154</v>
      </c>
      <c r="AW275" s="15" t="s">
        <v>33</v>
      </c>
      <c r="AX275" s="15" t="s">
        <v>79</v>
      </c>
      <c r="AY275" s="224" t="s">
        <v>146</v>
      </c>
    </row>
    <row r="276" spans="1:65" s="2" customFormat="1" ht="16.5" customHeight="1">
      <c r="A276" s="35"/>
      <c r="B276" s="36"/>
      <c r="C276" s="174" t="s">
        <v>462</v>
      </c>
      <c r="D276" s="174" t="s">
        <v>149</v>
      </c>
      <c r="E276" s="175" t="s">
        <v>974</v>
      </c>
      <c r="F276" s="176" t="s">
        <v>975</v>
      </c>
      <c r="G276" s="177" t="s">
        <v>865</v>
      </c>
      <c r="H276" s="178">
        <v>5</v>
      </c>
      <c r="I276" s="179"/>
      <c r="J276" s="180">
        <f>ROUND(I276*H276,2)</f>
        <v>0</v>
      </c>
      <c r="K276" s="176" t="s">
        <v>976</v>
      </c>
      <c r="L276" s="40"/>
      <c r="M276" s="181" t="s">
        <v>19</v>
      </c>
      <c r="N276" s="182" t="s">
        <v>43</v>
      </c>
      <c r="O276" s="65"/>
      <c r="P276" s="183">
        <f>O276*H276</f>
        <v>0</v>
      </c>
      <c r="Q276" s="183">
        <v>1.8E-3</v>
      </c>
      <c r="R276" s="183">
        <f>Q276*H276</f>
        <v>8.9999999999999993E-3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254</v>
      </c>
      <c r="AT276" s="185" t="s">
        <v>149</v>
      </c>
      <c r="AU276" s="185" t="s">
        <v>155</v>
      </c>
      <c r="AY276" s="18" t="s">
        <v>146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155</v>
      </c>
      <c r="BK276" s="186">
        <f>ROUND(I276*H276,2)</f>
        <v>0</v>
      </c>
      <c r="BL276" s="18" t="s">
        <v>254</v>
      </c>
      <c r="BM276" s="185" t="s">
        <v>977</v>
      </c>
    </row>
    <row r="277" spans="1:65" s="13" customFormat="1" ht="11.25">
      <c r="B277" s="192"/>
      <c r="C277" s="193"/>
      <c r="D277" s="194" t="s">
        <v>159</v>
      </c>
      <c r="E277" s="195" t="s">
        <v>19</v>
      </c>
      <c r="F277" s="196" t="s">
        <v>928</v>
      </c>
      <c r="G277" s="193"/>
      <c r="H277" s="195" t="s">
        <v>19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159</v>
      </c>
      <c r="AU277" s="202" t="s">
        <v>155</v>
      </c>
      <c r="AV277" s="13" t="s">
        <v>79</v>
      </c>
      <c r="AW277" s="13" t="s">
        <v>33</v>
      </c>
      <c r="AX277" s="13" t="s">
        <v>71</v>
      </c>
      <c r="AY277" s="202" t="s">
        <v>146</v>
      </c>
    </row>
    <row r="278" spans="1:65" s="14" customFormat="1" ht="11.25">
      <c r="B278" s="203"/>
      <c r="C278" s="204"/>
      <c r="D278" s="194" t="s">
        <v>159</v>
      </c>
      <c r="E278" s="205" t="s">
        <v>19</v>
      </c>
      <c r="F278" s="206" t="s">
        <v>185</v>
      </c>
      <c r="G278" s="204"/>
      <c r="H278" s="207">
        <v>5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159</v>
      </c>
      <c r="AU278" s="213" t="s">
        <v>155</v>
      </c>
      <c r="AV278" s="14" t="s">
        <v>155</v>
      </c>
      <c r="AW278" s="14" t="s">
        <v>33</v>
      </c>
      <c r="AX278" s="14" t="s">
        <v>79</v>
      </c>
      <c r="AY278" s="213" t="s">
        <v>146</v>
      </c>
    </row>
    <row r="279" spans="1:65" s="2" customFormat="1" ht="16.5" customHeight="1">
      <c r="A279" s="35"/>
      <c r="B279" s="36"/>
      <c r="C279" s="174" t="s">
        <v>466</v>
      </c>
      <c r="D279" s="174" t="s">
        <v>149</v>
      </c>
      <c r="E279" s="175" t="s">
        <v>978</v>
      </c>
      <c r="F279" s="176" t="s">
        <v>979</v>
      </c>
      <c r="G279" s="177" t="s">
        <v>865</v>
      </c>
      <c r="H279" s="178">
        <v>4</v>
      </c>
      <c r="I279" s="179"/>
      <c r="J279" s="180">
        <f>ROUND(I279*H279,2)</f>
        <v>0</v>
      </c>
      <c r="K279" s="176" t="s">
        <v>751</v>
      </c>
      <c r="L279" s="40"/>
      <c r="M279" s="181" t="s">
        <v>19</v>
      </c>
      <c r="N279" s="182" t="s">
        <v>43</v>
      </c>
      <c r="O279" s="65"/>
      <c r="P279" s="183">
        <f>O279*H279</f>
        <v>0</v>
      </c>
      <c r="Q279" s="183">
        <v>1.8400000000000001E-3</v>
      </c>
      <c r="R279" s="183">
        <f>Q279*H279</f>
        <v>7.3600000000000002E-3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254</v>
      </c>
      <c r="AT279" s="185" t="s">
        <v>149</v>
      </c>
      <c r="AU279" s="185" t="s">
        <v>155</v>
      </c>
      <c r="AY279" s="18" t="s">
        <v>146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155</v>
      </c>
      <c r="BK279" s="186">
        <f>ROUND(I279*H279,2)</f>
        <v>0</v>
      </c>
      <c r="BL279" s="18" t="s">
        <v>254</v>
      </c>
      <c r="BM279" s="185" t="s">
        <v>980</v>
      </c>
    </row>
    <row r="280" spans="1:65" s="2" customFormat="1" ht="11.25">
      <c r="A280" s="35"/>
      <c r="B280" s="36"/>
      <c r="C280" s="37"/>
      <c r="D280" s="187" t="s">
        <v>157</v>
      </c>
      <c r="E280" s="37"/>
      <c r="F280" s="188" t="s">
        <v>981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157</v>
      </c>
      <c r="AU280" s="18" t="s">
        <v>155</v>
      </c>
    </row>
    <row r="281" spans="1:65" s="13" customFormat="1" ht="11.25">
      <c r="B281" s="192"/>
      <c r="C281" s="193"/>
      <c r="D281" s="194" t="s">
        <v>159</v>
      </c>
      <c r="E281" s="195" t="s">
        <v>19</v>
      </c>
      <c r="F281" s="196" t="s">
        <v>928</v>
      </c>
      <c r="G281" s="193"/>
      <c r="H281" s="195" t="s">
        <v>19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159</v>
      </c>
      <c r="AU281" s="202" t="s">
        <v>155</v>
      </c>
      <c r="AV281" s="13" t="s">
        <v>79</v>
      </c>
      <c r="AW281" s="13" t="s">
        <v>33</v>
      </c>
      <c r="AX281" s="13" t="s">
        <v>71</v>
      </c>
      <c r="AY281" s="202" t="s">
        <v>146</v>
      </c>
    </row>
    <row r="282" spans="1:65" s="14" customFormat="1" ht="11.25">
      <c r="B282" s="203"/>
      <c r="C282" s="204"/>
      <c r="D282" s="194" t="s">
        <v>159</v>
      </c>
      <c r="E282" s="205" t="s">
        <v>19</v>
      </c>
      <c r="F282" s="206" t="s">
        <v>154</v>
      </c>
      <c r="G282" s="204"/>
      <c r="H282" s="207">
        <v>4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159</v>
      </c>
      <c r="AU282" s="213" t="s">
        <v>155</v>
      </c>
      <c r="AV282" s="14" t="s">
        <v>155</v>
      </c>
      <c r="AW282" s="14" t="s">
        <v>33</v>
      </c>
      <c r="AX282" s="14" t="s">
        <v>79</v>
      </c>
      <c r="AY282" s="213" t="s">
        <v>146</v>
      </c>
    </row>
    <row r="283" spans="1:65" s="2" customFormat="1" ht="16.5" customHeight="1">
      <c r="A283" s="35"/>
      <c r="B283" s="36"/>
      <c r="C283" s="174" t="s">
        <v>471</v>
      </c>
      <c r="D283" s="174" t="s">
        <v>149</v>
      </c>
      <c r="E283" s="175" t="s">
        <v>982</v>
      </c>
      <c r="F283" s="176" t="s">
        <v>983</v>
      </c>
      <c r="G283" s="177" t="s">
        <v>231</v>
      </c>
      <c r="H283" s="178">
        <v>4</v>
      </c>
      <c r="I283" s="179"/>
      <c r="J283" s="180">
        <f>ROUND(I283*H283,2)</f>
        <v>0</v>
      </c>
      <c r="K283" s="176" t="s">
        <v>751</v>
      </c>
      <c r="L283" s="40"/>
      <c r="M283" s="181" t="s">
        <v>19</v>
      </c>
      <c r="N283" s="182" t="s">
        <v>43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2.2499999999999998E-3</v>
      </c>
      <c r="T283" s="184">
        <f>S283*H283</f>
        <v>8.9999999999999993E-3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254</v>
      </c>
      <c r="AT283" s="185" t="s">
        <v>149</v>
      </c>
      <c r="AU283" s="185" t="s">
        <v>155</v>
      </c>
      <c r="AY283" s="18" t="s">
        <v>146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155</v>
      </c>
      <c r="BK283" s="186">
        <f>ROUND(I283*H283,2)</f>
        <v>0</v>
      </c>
      <c r="BL283" s="18" t="s">
        <v>254</v>
      </c>
      <c r="BM283" s="185" t="s">
        <v>984</v>
      </c>
    </row>
    <row r="284" spans="1:65" s="2" customFormat="1" ht="11.25">
      <c r="A284" s="35"/>
      <c r="B284" s="36"/>
      <c r="C284" s="37"/>
      <c r="D284" s="187" t="s">
        <v>157</v>
      </c>
      <c r="E284" s="37"/>
      <c r="F284" s="188" t="s">
        <v>985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157</v>
      </c>
      <c r="AU284" s="18" t="s">
        <v>155</v>
      </c>
    </row>
    <row r="285" spans="1:65" s="13" customFormat="1" ht="11.25">
      <c r="B285" s="192"/>
      <c r="C285" s="193"/>
      <c r="D285" s="194" t="s">
        <v>159</v>
      </c>
      <c r="E285" s="195" t="s">
        <v>19</v>
      </c>
      <c r="F285" s="196" t="s">
        <v>928</v>
      </c>
      <c r="G285" s="193"/>
      <c r="H285" s="195" t="s">
        <v>19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159</v>
      </c>
      <c r="AU285" s="202" t="s">
        <v>155</v>
      </c>
      <c r="AV285" s="13" t="s">
        <v>79</v>
      </c>
      <c r="AW285" s="13" t="s">
        <v>33</v>
      </c>
      <c r="AX285" s="13" t="s">
        <v>71</v>
      </c>
      <c r="AY285" s="202" t="s">
        <v>146</v>
      </c>
    </row>
    <row r="286" spans="1:65" s="14" customFormat="1" ht="11.25">
      <c r="B286" s="203"/>
      <c r="C286" s="204"/>
      <c r="D286" s="194" t="s">
        <v>159</v>
      </c>
      <c r="E286" s="205" t="s">
        <v>19</v>
      </c>
      <c r="F286" s="206" t="s">
        <v>154</v>
      </c>
      <c r="G286" s="204"/>
      <c r="H286" s="207">
        <v>4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159</v>
      </c>
      <c r="AU286" s="213" t="s">
        <v>155</v>
      </c>
      <c r="AV286" s="14" t="s">
        <v>155</v>
      </c>
      <c r="AW286" s="14" t="s">
        <v>33</v>
      </c>
      <c r="AX286" s="14" t="s">
        <v>79</v>
      </c>
      <c r="AY286" s="213" t="s">
        <v>146</v>
      </c>
    </row>
    <row r="287" spans="1:65" s="2" customFormat="1" ht="16.5" customHeight="1">
      <c r="A287" s="35"/>
      <c r="B287" s="36"/>
      <c r="C287" s="174" t="s">
        <v>476</v>
      </c>
      <c r="D287" s="174" t="s">
        <v>149</v>
      </c>
      <c r="E287" s="175" t="s">
        <v>986</v>
      </c>
      <c r="F287" s="176" t="s">
        <v>987</v>
      </c>
      <c r="G287" s="177" t="s">
        <v>231</v>
      </c>
      <c r="H287" s="178">
        <v>4</v>
      </c>
      <c r="I287" s="179"/>
      <c r="J287" s="180">
        <f>ROUND(I287*H287,2)</f>
        <v>0</v>
      </c>
      <c r="K287" s="176" t="s">
        <v>751</v>
      </c>
      <c r="L287" s="40"/>
      <c r="M287" s="181" t="s">
        <v>19</v>
      </c>
      <c r="N287" s="182" t="s">
        <v>43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5.1999999999999995E-4</v>
      </c>
      <c r="T287" s="184">
        <f>S287*H287</f>
        <v>2.0799999999999998E-3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254</v>
      </c>
      <c r="AT287" s="185" t="s">
        <v>149</v>
      </c>
      <c r="AU287" s="185" t="s">
        <v>155</v>
      </c>
      <c r="AY287" s="18" t="s">
        <v>146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155</v>
      </c>
      <c r="BK287" s="186">
        <f>ROUND(I287*H287,2)</f>
        <v>0</v>
      </c>
      <c r="BL287" s="18" t="s">
        <v>254</v>
      </c>
      <c r="BM287" s="185" t="s">
        <v>988</v>
      </c>
    </row>
    <row r="288" spans="1:65" s="2" customFormat="1" ht="11.25">
      <c r="A288" s="35"/>
      <c r="B288" s="36"/>
      <c r="C288" s="37"/>
      <c r="D288" s="187" t="s">
        <v>157</v>
      </c>
      <c r="E288" s="37"/>
      <c r="F288" s="188" t="s">
        <v>989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157</v>
      </c>
      <c r="AU288" s="18" t="s">
        <v>155</v>
      </c>
    </row>
    <row r="289" spans="1:65" s="13" customFormat="1" ht="11.25">
      <c r="B289" s="192"/>
      <c r="C289" s="193"/>
      <c r="D289" s="194" t="s">
        <v>159</v>
      </c>
      <c r="E289" s="195" t="s">
        <v>19</v>
      </c>
      <c r="F289" s="196" t="s">
        <v>928</v>
      </c>
      <c r="G289" s="193"/>
      <c r="H289" s="195" t="s">
        <v>19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159</v>
      </c>
      <c r="AU289" s="202" t="s">
        <v>155</v>
      </c>
      <c r="AV289" s="13" t="s">
        <v>79</v>
      </c>
      <c r="AW289" s="13" t="s">
        <v>33</v>
      </c>
      <c r="AX289" s="13" t="s">
        <v>71</v>
      </c>
      <c r="AY289" s="202" t="s">
        <v>146</v>
      </c>
    </row>
    <row r="290" spans="1:65" s="14" customFormat="1" ht="11.25">
      <c r="B290" s="203"/>
      <c r="C290" s="204"/>
      <c r="D290" s="194" t="s">
        <v>159</v>
      </c>
      <c r="E290" s="205" t="s">
        <v>19</v>
      </c>
      <c r="F290" s="206" t="s">
        <v>154</v>
      </c>
      <c r="G290" s="204"/>
      <c r="H290" s="207">
        <v>4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159</v>
      </c>
      <c r="AU290" s="213" t="s">
        <v>155</v>
      </c>
      <c r="AV290" s="14" t="s">
        <v>155</v>
      </c>
      <c r="AW290" s="14" t="s">
        <v>33</v>
      </c>
      <c r="AX290" s="14" t="s">
        <v>79</v>
      </c>
      <c r="AY290" s="213" t="s">
        <v>146</v>
      </c>
    </row>
    <row r="291" spans="1:65" s="2" customFormat="1" ht="24.2" customHeight="1">
      <c r="A291" s="35"/>
      <c r="B291" s="36"/>
      <c r="C291" s="174" t="s">
        <v>481</v>
      </c>
      <c r="D291" s="174" t="s">
        <v>149</v>
      </c>
      <c r="E291" s="175" t="s">
        <v>990</v>
      </c>
      <c r="F291" s="176" t="s">
        <v>991</v>
      </c>
      <c r="G291" s="177" t="s">
        <v>865</v>
      </c>
      <c r="H291" s="178">
        <v>4</v>
      </c>
      <c r="I291" s="179"/>
      <c r="J291" s="180">
        <f>ROUND(I291*H291,2)</f>
        <v>0</v>
      </c>
      <c r="K291" s="176" t="s">
        <v>751</v>
      </c>
      <c r="L291" s="40"/>
      <c r="M291" s="181" t="s">
        <v>19</v>
      </c>
      <c r="N291" s="182" t="s">
        <v>43</v>
      </c>
      <c r="O291" s="65"/>
      <c r="P291" s="183">
        <f>O291*H291</f>
        <v>0</v>
      </c>
      <c r="Q291" s="183">
        <v>1.8400000000000001E-3</v>
      </c>
      <c r="R291" s="183">
        <f>Q291*H291</f>
        <v>7.3600000000000002E-3</v>
      </c>
      <c r="S291" s="183">
        <v>0</v>
      </c>
      <c r="T291" s="18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5" t="s">
        <v>254</v>
      </c>
      <c r="AT291" s="185" t="s">
        <v>149</v>
      </c>
      <c r="AU291" s="185" t="s">
        <v>155</v>
      </c>
      <c r="AY291" s="18" t="s">
        <v>146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8" t="s">
        <v>155</v>
      </c>
      <c r="BK291" s="186">
        <f>ROUND(I291*H291,2)</f>
        <v>0</v>
      </c>
      <c r="BL291" s="18" t="s">
        <v>254</v>
      </c>
      <c r="BM291" s="185" t="s">
        <v>992</v>
      </c>
    </row>
    <row r="292" spans="1:65" s="2" customFormat="1" ht="11.25">
      <c r="A292" s="35"/>
      <c r="B292" s="36"/>
      <c r="C292" s="37"/>
      <c r="D292" s="187" t="s">
        <v>157</v>
      </c>
      <c r="E292" s="37"/>
      <c r="F292" s="188" t="s">
        <v>993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157</v>
      </c>
      <c r="AU292" s="18" t="s">
        <v>155</v>
      </c>
    </row>
    <row r="293" spans="1:65" s="13" customFormat="1" ht="11.25">
      <c r="B293" s="192"/>
      <c r="C293" s="193"/>
      <c r="D293" s="194" t="s">
        <v>159</v>
      </c>
      <c r="E293" s="195" t="s">
        <v>19</v>
      </c>
      <c r="F293" s="196" t="s">
        <v>928</v>
      </c>
      <c r="G293" s="193"/>
      <c r="H293" s="195" t="s">
        <v>19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159</v>
      </c>
      <c r="AU293" s="202" t="s">
        <v>155</v>
      </c>
      <c r="AV293" s="13" t="s">
        <v>79</v>
      </c>
      <c r="AW293" s="13" t="s">
        <v>33</v>
      </c>
      <c r="AX293" s="13" t="s">
        <v>71</v>
      </c>
      <c r="AY293" s="202" t="s">
        <v>146</v>
      </c>
    </row>
    <row r="294" spans="1:65" s="14" customFormat="1" ht="11.25">
      <c r="B294" s="203"/>
      <c r="C294" s="204"/>
      <c r="D294" s="194" t="s">
        <v>159</v>
      </c>
      <c r="E294" s="205" t="s">
        <v>19</v>
      </c>
      <c r="F294" s="206" t="s">
        <v>154</v>
      </c>
      <c r="G294" s="204"/>
      <c r="H294" s="207">
        <v>4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159</v>
      </c>
      <c r="AU294" s="213" t="s">
        <v>155</v>
      </c>
      <c r="AV294" s="14" t="s">
        <v>155</v>
      </c>
      <c r="AW294" s="14" t="s">
        <v>33</v>
      </c>
      <c r="AX294" s="14" t="s">
        <v>79</v>
      </c>
      <c r="AY294" s="213" t="s">
        <v>146</v>
      </c>
    </row>
    <row r="295" spans="1:65" s="2" customFormat="1" ht="16.5" customHeight="1">
      <c r="A295" s="35"/>
      <c r="B295" s="36"/>
      <c r="C295" s="174" t="s">
        <v>486</v>
      </c>
      <c r="D295" s="174" t="s">
        <v>149</v>
      </c>
      <c r="E295" s="175" t="s">
        <v>994</v>
      </c>
      <c r="F295" s="176" t="s">
        <v>995</v>
      </c>
      <c r="G295" s="177" t="s">
        <v>231</v>
      </c>
      <c r="H295" s="178">
        <v>4</v>
      </c>
      <c r="I295" s="179"/>
      <c r="J295" s="180">
        <f>ROUND(I295*H295,2)</f>
        <v>0</v>
      </c>
      <c r="K295" s="176" t="s">
        <v>751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2.4000000000000001E-4</v>
      </c>
      <c r="R295" s="183">
        <f>Q295*H295</f>
        <v>9.6000000000000002E-4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254</v>
      </c>
      <c r="AT295" s="185" t="s">
        <v>149</v>
      </c>
      <c r="AU295" s="185" t="s">
        <v>155</v>
      </c>
      <c r="AY295" s="18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155</v>
      </c>
      <c r="BK295" s="186">
        <f>ROUND(I295*H295,2)</f>
        <v>0</v>
      </c>
      <c r="BL295" s="18" t="s">
        <v>254</v>
      </c>
      <c r="BM295" s="185" t="s">
        <v>996</v>
      </c>
    </row>
    <row r="296" spans="1:65" s="2" customFormat="1" ht="11.25">
      <c r="A296" s="35"/>
      <c r="B296" s="36"/>
      <c r="C296" s="37"/>
      <c r="D296" s="187" t="s">
        <v>157</v>
      </c>
      <c r="E296" s="37"/>
      <c r="F296" s="188" t="s">
        <v>997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157</v>
      </c>
      <c r="AU296" s="18" t="s">
        <v>155</v>
      </c>
    </row>
    <row r="297" spans="1:65" s="13" customFormat="1" ht="11.25">
      <c r="B297" s="192"/>
      <c r="C297" s="193"/>
      <c r="D297" s="194" t="s">
        <v>159</v>
      </c>
      <c r="E297" s="195" t="s">
        <v>19</v>
      </c>
      <c r="F297" s="196" t="s">
        <v>928</v>
      </c>
      <c r="G297" s="193"/>
      <c r="H297" s="195" t="s">
        <v>19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159</v>
      </c>
      <c r="AU297" s="202" t="s">
        <v>155</v>
      </c>
      <c r="AV297" s="13" t="s">
        <v>79</v>
      </c>
      <c r="AW297" s="13" t="s">
        <v>33</v>
      </c>
      <c r="AX297" s="13" t="s">
        <v>71</v>
      </c>
      <c r="AY297" s="202" t="s">
        <v>146</v>
      </c>
    </row>
    <row r="298" spans="1:65" s="14" customFormat="1" ht="11.25">
      <c r="B298" s="203"/>
      <c r="C298" s="204"/>
      <c r="D298" s="194" t="s">
        <v>159</v>
      </c>
      <c r="E298" s="205" t="s">
        <v>19</v>
      </c>
      <c r="F298" s="206" t="s">
        <v>154</v>
      </c>
      <c r="G298" s="204"/>
      <c r="H298" s="207">
        <v>4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159</v>
      </c>
      <c r="AU298" s="213" t="s">
        <v>155</v>
      </c>
      <c r="AV298" s="14" t="s">
        <v>155</v>
      </c>
      <c r="AW298" s="14" t="s">
        <v>33</v>
      </c>
      <c r="AX298" s="14" t="s">
        <v>79</v>
      </c>
      <c r="AY298" s="213" t="s">
        <v>146</v>
      </c>
    </row>
    <row r="299" spans="1:65" s="2" customFormat="1" ht="16.5" customHeight="1">
      <c r="A299" s="35"/>
      <c r="B299" s="36"/>
      <c r="C299" s="174" t="s">
        <v>491</v>
      </c>
      <c r="D299" s="174" t="s">
        <v>149</v>
      </c>
      <c r="E299" s="175" t="s">
        <v>998</v>
      </c>
      <c r="F299" s="176" t="s">
        <v>999</v>
      </c>
      <c r="G299" s="177" t="s">
        <v>231</v>
      </c>
      <c r="H299" s="178">
        <v>4</v>
      </c>
      <c r="I299" s="179"/>
      <c r="J299" s="180">
        <f>ROUND(I299*H299,2)</f>
        <v>0</v>
      </c>
      <c r="K299" s="176" t="s">
        <v>751</v>
      </c>
      <c r="L299" s="40"/>
      <c r="M299" s="181" t="s">
        <v>19</v>
      </c>
      <c r="N299" s="182" t="s">
        <v>43</v>
      </c>
      <c r="O299" s="65"/>
      <c r="P299" s="183">
        <f>O299*H299</f>
        <v>0</v>
      </c>
      <c r="Q299" s="183">
        <v>2.7999999999999998E-4</v>
      </c>
      <c r="R299" s="183">
        <f>Q299*H299</f>
        <v>1.1199999999999999E-3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254</v>
      </c>
      <c r="AT299" s="185" t="s">
        <v>149</v>
      </c>
      <c r="AU299" s="185" t="s">
        <v>155</v>
      </c>
      <c r="AY299" s="18" t="s">
        <v>146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155</v>
      </c>
      <c r="BK299" s="186">
        <f>ROUND(I299*H299,2)</f>
        <v>0</v>
      </c>
      <c r="BL299" s="18" t="s">
        <v>254</v>
      </c>
      <c r="BM299" s="185" t="s">
        <v>1000</v>
      </c>
    </row>
    <row r="300" spans="1:65" s="2" customFormat="1" ht="11.25">
      <c r="A300" s="35"/>
      <c r="B300" s="36"/>
      <c r="C300" s="37"/>
      <c r="D300" s="187" t="s">
        <v>157</v>
      </c>
      <c r="E300" s="37"/>
      <c r="F300" s="188" t="s">
        <v>1001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157</v>
      </c>
      <c r="AU300" s="18" t="s">
        <v>155</v>
      </c>
    </row>
    <row r="301" spans="1:65" s="13" customFormat="1" ht="11.25">
      <c r="B301" s="192"/>
      <c r="C301" s="193"/>
      <c r="D301" s="194" t="s">
        <v>159</v>
      </c>
      <c r="E301" s="195" t="s">
        <v>19</v>
      </c>
      <c r="F301" s="196" t="s">
        <v>928</v>
      </c>
      <c r="G301" s="193"/>
      <c r="H301" s="195" t="s">
        <v>19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159</v>
      </c>
      <c r="AU301" s="202" t="s">
        <v>155</v>
      </c>
      <c r="AV301" s="13" t="s">
        <v>79</v>
      </c>
      <c r="AW301" s="13" t="s">
        <v>33</v>
      </c>
      <c r="AX301" s="13" t="s">
        <v>71</v>
      </c>
      <c r="AY301" s="202" t="s">
        <v>146</v>
      </c>
    </row>
    <row r="302" spans="1:65" s="14" customFormat="1" ht="11.25">
      <c r="B302" s="203"/>
      <c r="C302" s="204"/>
      <c r="D302" s="194" t="s">
        <v>159</v>
      </c>
      <c r="E302" s="205" t="s">
        <v>19</v>
      </c>
      <c r="F302" s="206" t="s">
        <v>154</v>
      </c>
      <c r="G302" s="204"/>
      <c r="H302" s="207">
        <v>4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159</v>
      </c>
      <c r="AU302" s="213" t="s">
        <v>155</v>
      </c>
      <c r="AV302" s="14" t="s">
        <v>155</v>
      </c>
      <c r="AW302" s="14" t="s">
        <v>33</v>
      </c>
      <c r="AX302" s="14" t="s">
        <v>79</v>
      </c>
      <c r="AY302" s="213" t="s">
        <v>146</v>
      </c>
    </row>
    <row r="303" spans="1:65" s="2" customFormat="1" ht="24.2" customHeight="1">
      <c r="A303" s="35"/>
      <c r="B303" s="36"/>
      <c r="C303" s="174" t="s">
        <v>496</v>
      </c>
      <c r="D303" s="174" t="s">
        <v>149</v>
      </c>
      <c r="E303" s="175" t="s">
        <v>1002</v>
      </c>
      <c r="F303" s="176" t="s">
        <v>1003</v>
      </c>
      <c r="G303" s="177" t="s">
        <v>231</v>
      </c>
      <c r="H303" s="178">
        <v>4</v>
      </c>
      <c r="I303" s="179"/>
      <c r="J303" s="180">
        <f>ROUND(I303*H303,2)</f>
        <v>0</v>
      </c>
      <c r="K303" s="176" t="s">
        <v>751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4.6999999999999999E-4</v>
      </c>
      <c r="R303" s="183">
        <f>Q303*H303</f>
        <v>1.8799999999999999E-3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254</v>
      </c>
      <c r="AT303" s="185" t="s">
        <v>149</v>
      </c>
      <c r="AU303" s="185" t="s">
        <v>155</v>
      </c>
      <c r="AY303" s="18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155</v>
      </c>
      <c r="BK303" s="186">
        <f>ROUND(I303*H303,2)</f>
        <v>0</v>
      </c>
      <c r="BL303" s="18" t="s">
        <v>254</v>
      </c>
      <c r="BM303" s="185" t="s">
        <v>1004</v>
      </c>
    </row>
    <row r="304" spans="1:65" s="2" customFormat="1" ht="11.25">
      <c r="A304" s="35"/>
      <c r="B304" s="36"/>
      <c r="C304" s="37"/>
      <c r="D304" s="187" t="s">
        <v>157</v>
      </c>
      <c r="E304" s="37"/>
      <c r="F304" s="188" t="s">
        <v>1005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157</v>
      </c>
      <c r="AU304" s="18" t="s">
        <v>155</v>
      </c>
    </row>
    <row r="305" spans="1:65" s="13" customFormat="1" ht="11.25">
      <c r="B305" s="192"/>
      <c r="C305" s="193"/>
      <c r="D305" s="194" t="s">
        <v>159</v>
      </c>
      <c r="E305" s="195" t="s">
        <v>19</v>
      </c>
      <c r="F305" s="196" t="s">
        <v>928</v>
      </c>
      <c r="G305" s="193"/>
      <c r="H305" s="195" t="s">
        <v>19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159</v>
      </c>
      <c r="AU305" s="202" t="s">
        <v>155</v>
      </c>
      <c r="AV305" s="13" t="s">
        <v>79</v>
      </c>
      <c r="AW305" s="13" t="s">
        <v>33</v>
      </c>
      <c r="AX305" s="13" t="s">
        <v>71</v>
      </c>
      <c r="AY305" s="202" t="s">
        <v>146</v>
      </c>
    </row>
    <row r="306" spans="1:65" s="14" customFormat="1" ht="11.25">
      <c r="B306" s="203"/>
      <c r="C306" s="204"/>
      <c r="D306" s="194" t="s">
        <v>159</v>
      </c>
      <c r="E306" s="205" t="s">
        <v>19</v>
      </c>
      <c r="F306" s="206" t="s">
        <v>154</v>
      </c>
      <c r="G306" s="204"/>
      <c r="H306" s="207">
        <v>4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159</v>
      </c>
      <c r="AU306" s="213" t="s">
        <v>155</v>
      </c>
      <c r="AV306" s="14" t="s">
        <v>155</v>
      </c>
      <c r="AW306" s="14" t="s">
        <v>33</v>
      </c>
      <c r="AX306" s="14" t="s">
        <v>79</v>
      </c>
      <c r="AY306" s="213" t="s">
        <v>146</v>
      </c>
    </row>
    <row r="307" spans="1:65" s="2" customFormat="1" ht="16.5" customHeight="1">
      <c r="A307" s="35"/>
      <c r="B307" s="36"/>
      <c r="C307" s="174" t="s">
        <v>501</v>
      </c>
      <c r="D307" s="174" t="s">
        <v>149</v>
      </c>
      <c r="E307" s="175" t="s">
        <v>1006</v>
      </c>
      <c r="F307" s="176" t="s">
        <v>1007</v>
      </c>
      <c r="G307" s="177" t="s">
        <v>231</v>
      </c>
      <c r="H307" s="178">
        <v>2</v>
      </c>
      <c r="I307" s="179"/>
      <c r="J307" s="180">
        <f>ROUND(I307*H307,2)</f>
        <v>0</v>
      </c>
      <c r="K307" s="176" t="s">
        <v>751</v>
      </c>
      <c r="L307" s="40"/>
      <c r="M307" s="181" t="s">
        <v>19</v>
      </c>
      <c r="N307" s="182" t="s">
        <v>43</v>
      </c>
      <c r="O307" s="65"/>
      <c r="P307" s="183">
        <f>O307*H307</f>
        <v>0</v>
      </c>
      <c r="Q307" s="183">
        <v>5.0000000000000001E-4</v>
      </c>
      <c r="R307" s="183">
        <f>Q307*H307</f>
        <v>1E-3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254</v>
      </c>
      <c r="AT307" s="185" t="s">
        <v>149</v>
      </c>
      <c r="AU307" s="185" t="s">
        <v>155</v>
      </c>
      <c r="AY307" s="18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155</v>
      </c>
      <c r="BK307" s="186">
        <f>ROUND(I307*H307,2)</f>
        <v>0</v>
      </c>
      <c r="BL307" s="18" t="s">
        <v>254</v>
      </c>
      <c r="BM307" s="185" t="s">
        <v>1008</v>
      </c>
    </row>
    <row r="308" spans="1:65" s="2" customFormat="1" ht="11.25">
      <c r="A308" s="35"/>
      <c r="B308" s="36"/>
      <c r="C308" s="37"/>
      <c r="D308" s="187" t="s">
        <v>157</v>
      </c>
      <c r="E308" s="37"/>
      <c r="F308" s="188" t="s">
        <v>1009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157</v>
      </c>
      <c r="AU308" s="18" t="s">
        <v>155</v>
      </c>
    </row>
    <row r="309" spans="1:65" s="13" customFormat="1" ht="11.25">
      <c r="B309" s="192"/>
      <c r="C309" s="193"/>
      <c r="D309" s="194" t="s">
        <v>159</v>
      </c>
      <c r="E309" s="195" t="s">
        <v>19</v>
      </c>
      <c r="F309" s="196" t="s">
        <v>928</v>
      </c>
      <c r="G309" s="193"/>
      <c r="H309" s="195" t="s">
        <v>19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159</v>
      </c>
      <c r="AU309" s="202" t="s">
        <v>155</v>
      </c>
      <c r="AV309" s="13" t="s">
        <v>79</v>
      </c>
      <c r="AW309" s="13" t="s">
        <v>33</v>
      </c>
      <c r="AX309" s="13" t="s">
        <v>71</v>
      </c>
      <c r="AY309" s="202" t="s">
        <v>146</v>
      </c>
    </row>
    <row r="310" spans="1:65" s="14" customFormat="1" ht="11.25">
      <c r="B310" s="203"/>
      <c r="C310" s="204"/>
      <c r="D310" s="194" t="s">
        <v>159</v>
      </c>
      <c r="E310" s="205" t="s">
        <v>19</v>
      </c>
      <c r="F310" s="206" t="s">
        <v>155</v>
      </c>
      <c r="G310" s="204"/>
      <c r="H310" s="207">
        <v>2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159</v>
      </c>
      <c r="AU310" s="213" t="s">
        <v>155</v>
      </c>
      <c r="AV310" s="14" t="s">
        <v>155</v>
      </c>
      <c r="AW310" s="14" t="s">
        <v>33</v>
      </c>
      <c r="AX310" s="14" t="s">
        <v>79</v>
      </c>
      <c r="AY310" s="213" t="s">
        <v>146</v>
      </c>
    </row>
    <row r="311" spans="1:65" s="2" customFormat="1" ht="24.2" customHeight="1">
      <c r="A311" s="35"/>
      <c r="B311" s="36"/>
      <c r="C311" s="174" t="s">
        <v>509</v>
      </c>
      <c r="D311" s="174" t="s">
        <v>149</v>
      </c>
      <c r="E311" s="175" t="s">
        <v>1010</v>
      </c>
      <c r="F311" s="176" t="s">
        <v>1011</v>
      </c>
      <c r="G311" s="177" t="s">
        <v>333</v>
      </c>
      <c r="H311" s="178">
        <v>0.495</v>
      </c>
      <c r="I311" s="179"/>
      <c r="J311" s="180">
        <f>ROUND(I311*H311,2)</f>
        <v>0</v>
      </c>
      <c r="K311" s="176" t="s">
        <v>751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254</v>
      </c>
      <c r="AT311" s="185" t="s">
        <v>149</v>
      </c>
      <c r="AU311" s="185" t="s">
        <v>155</v>
      </c>
      <c r="AY311" s="18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155</v>
      </c>
      <c r="BK311" s="186">
        <f>ROUND(I311*H311,2)</f>
        <v>0</v>
      </c>
      <c r="BL311" s="18" t="s">
        <v>254</v>
      </c>
      <c r="BM311" s="185" t="s">
        <v>1012</v>
      </c>
    </row>
    <row r="312" spans="1:65" s="2" customFormat="1" ht="11.25">
      <c r="A312" s="35"/>
      <c r="B312" s="36"/>
      <c r="C312" s="37"/>
      <c r="D312" s="187" t="s">
        <v>157</v>
      </c>
      <c r="E312" s="37"/>
      <c r="F312" s="188" t="s">
        <v>1013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157</v>
      </c>
      <c r="AU312" s="18" t="s">
        <v>155</v>
      </c>
    </row>
    <row r="313" spans="1:65" s="2" customFormat="1" ht="24.2" customHeight="1">
      <c r="A313" s="35"/>
      <c r="B313" s="36"/>
      <c r="C313" s="174" t="s">
        <v>515</v>
      </c>
      <c r="D313" s="174" t="s">
        <v>149</v>
      </c>
      <c r="E313" s="175" t="s">
        <v>1014</v>
      </c>
      <c r="F313" s="176" t="s">
        <v>1015</v>
      </c>
      <c r="G313" s="177" t="s">
        <v>333</v>
      </c>
      <c r="H313" s="178">
        <v>0.495</v>
      </c>
      <c r="I313" s="179"/>
      <c r="J313" s="180">
        <f>ROUND(I313*H313,2)</f>
        <v>0</v>
      </c>
      <c r="K313" s="176" t="s">
        <v>751</v>
      </c>
      <c r="L313" s="40"/>
      <c r="M313" s="181" t="s">
        <v>19</v>
      </c>
      <c r="N313" s="182" t="s">
        <v>43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254</v>
      </c>
      <c r="AT313" s="185" t="s">
        <v>149</v>
      </c>
      <c r="AU313" s="185" t="s">
        <v>155</v>
      </c>
      <c r="AY313" s="18" t="s">
        <v>146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155</v>
      </c>
      <c r="BK313" s="186">
        <f>ROUND(I313*H313,2)</f>
        <v>0</v>
      </c>
      <c r="BL313" s="18" t="s">
        <v>254</v>
      </c>
      <c r="BM313" s="185" t="s">
        <v>1016</v>
      </c>
    </row>
    <row r="314" spans="1:65" s="2" customFormat="1" ht="11.25">
      <c r="A314" s="35"/>
      <c r="B314" s="36"/>
      <c r="C314" s="37"/>
      <c r="D314" s="187" t="s">
        <v>157</v>
      </c>
      <c r="E314" s="37"/>
      <c r="F314" s="188" t="s">
        <v>1017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157</v>
      </c>
      <c r="AU314" s="18" t="s">
        <v>155</v>
      </c>
    </row>
    <row r="315" spans="1:65" s="2" customFormat="1" ht="24.2" customHeight="1">
      <c r="A315" s="35"/>
      <c r="B315" s="36"/>
      <c r="C315" s="174" t="s">
        <v>519</v>
      </c>
      <c r="D315" s="174" t="s">
        <v>149</v>
      </c>
      <c r="E315" s="175" t="s">
        <v>1018</v>
      </c>
      <c r="F315" s="176" t="s">
        <v>1019</v>
      </c>
      <c r="G315" s="177" t="s">
        <v>333</v>
      </c>
      <c r="H315" s="178">
        <v>0.495</v>
      </c>
      <c r="I315" s="179"/>
      <c r="J315" s="180">
        <f>ROUND(I315*H315,2)</f>
        <v>0</v>
      </c>
      <c r="K315" s="176" t="s">
        <v>751</v>
      </c>
      <c r="L315" s="40"/>
      <c r="M315" s="181" t="s">
        <v>19</v>
      </c>
      <c r="N315" s="182" t="s">
        <v>43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254</v>
      </c>
      <c r="AT315" s="185" t="s">
        <v>149</v>
      </c>
      <c r="AU315" s="185" t="s">
        <v>155</v>
      </c>
      <c r="AY315" s="18" t="s">
        <v>146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155</v>
      </c>
      <c r="BK315" s="186">
        <f>ROUND(I315*H315,2)</f>
        <v>0</v>
      </c>
      <c r="BL315" s="18" t="s">
        <v>254</v>
      </c>
      <c r="BM315" s="185" t="s">
        <v>1020</v>
      </c>
    </row>
    <row r="316" spans="1:65" s="2" customFormat="1" ht="11.25">
      <c r="A316" s="35"/>
      <c r="B316" s="36"/>
      <c r="C316" s="37"/>
      <c r="D316" s="187" t="s">
        <v>157</v>
      </c>
      <c r="E316" s="37"/>
      <c r="F316" s="188" t="s">
        <v>1021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157</v>
      </c>
      <c r="AU316" s="18" t="s">
        <v>155</v>
      </c>
    </row>
    <row r="317" spans="1:65" s="2" customFormat="1" ht="33" customHeight="1">
      <c r="A317" s="35"/>
      <c r="B317" s="36"/>
      <c r="C317" s="174" t="s">
        <v>524</v>
      </c>
      <c r="D317" s="174" t="s">
        <v>149</v>
      </c>
      <c r="E317" s="175" t="s">
        <v>1022</v>
      </c>
      <c r="F317" s="176" t="s">
        <v>1023</v>
      </c>
      <c r="G317" s="177" t="s">
        <v>333</v>
      </c>
      <c r="H317" s="178">
        <v>9.9</v>
      </c>
      <c r="I317" s="179"/>
      <c r="J317" s="180">
        <f>ROUND(I317*H317,2)</f>
        <v>0</v>
      </c>
      <c r="K317" s="176" t="s">
        <v>751</v>
      </c>
      <c r="L317" s="40"/>
      <c r="M317" s="181" t="s">
        <v>19</v>
      </c>
      <c r="N317" s="182" t="s">
        <v>43</v>
      </c>
      <c r="O317" s="65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5" t="s">
        <v>254</v>
      </c>
      <c r="AT317" s="185" t="s">
        <v>149</v>
      </c>
      <c r="AU317" s="185" t="s">
        <v>155</v>
      </c>
      <c r="AY317" s="18" t="s">
        <v>146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8" t="s">
        <v>155</v>
      </c>
      <c r="BK317" s="186">
        <f>ROUND(I317*H317,2)</f>
        <v>0</v>
      </c>
      <c r="BL317" s="18" t="s">
        <v>254</v>
      </c>
      <c r="BM317" s="185" t="s">
        <v>1024</v>
      </c>
    </row>
    <row r="318" spans="1:65" s="2" customFormat="1" ht="11.25">
      <c r="A318" s="35"/>
      <c r="B318" s="36"/>
      <c r="C318" s="37"/>
      <c r="D318" s="187" t="s">
        <v>157</v>
      </c>
      <c r="E318" s="37"/>
      <c r="F318" s="188" t="s">
        <v>1025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157</v>
      </c>
      <c r="AU318" s="18" t="s">
        <v>155</v>
      </c>
    </row>
    <row r="319" spans="1:65" s="14" customFormat="1" ht="11.25">
      <c r="B319" s="203"/>
      <c r="C319" s="204"/>
      <c r="D319" s="194" t="s">
        <v>159</v>
      </c>
      <c r="E319" s="204"/>
      <c r="F319" s="206" t="s">
        <v>1099</v>
      </c>
      <c r="G319" s="204"/>
      <c r="H319" s="207">
        <v>9.9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159</v>
      </c>
      <c r="AU319" s="213" t="s">
        <v>155</v>
      </c>
      <c r="AV319" s="14" t="s">
        <v>155</v>
      </c>
      <c r="AW319" s="14" t="s">
        <v>4</v>
      </c>
      <c r="AX319" s="14" t="s">
        <v>79</v>
      </c>
      <c r="AY319" s="213" t="s">
        <v>146</v>
      </c>
    </row>
    <row r="320" spans="1:65" s="12" customFormat="1" ht="22.9" customHeight="1">
      <c r="B320" s="158"/>
      <c r="C320" s="159"/>
      <c r="D320" s="160" t="s">
        <v>70</v>
      </c>
      <c r="E320" s="172" t="s">
        <v>1027</v>
      </c>
      <c r="F320" s="172" t="s">
        <v>1028</v>
      </c>
      <c r="G320" s="159"/>
      <c r="H320" s="159"/>
      <c r="I320" s="162"/>
      <c r="J320" s="173">
        <f>BK320</f>
        <v>0</v>
      </c>
      <c r="K320" s="159"/>
      <c r="L320" s="164"/>
      <c r="M320" s="165"/>
      <c r="N320" s="166"/>
      <c r="O320" s="166"/>
      <c r="P320" s="167">
        <f>SUM(P321:P328)</f>
        <v>0</v>
      </c>
      <c r="Q320" s="166"/>
      <c r="R320" s="167">
        <f>SUM(R321:R328)</f>
        <v>2.8400000000000002E-2</v>
      </c>
      <c r="S320" s="166"/>
      <c r="T320" s="168">
        <f>SUM(T321:T328)</f>
        <v>0</v>
      </c>
      <c r="AR320" s="169" t="s">
        <v>155</v>
      </c>
      <c r="AT320" s="170" t="s">
        <v>70</v>
      </c>
      <c r="AU320" s="170" t="s">
        <v>79</v>
      </c>
      <c r="AY320" s="169" t="s">
        <v>146</v>
      </c>
      <c r="BK320" s="171">
        <f>SUM(BK321:BK328)</f>
        <v>0</v>
      </c>
    </row>
    <row r="321" spans="1:65" s="2" customFormat="1" ht="24.2" customHeight="1">
      <c r="A321" s="35"/>
      <c r="B321" s="36"/>
      <c r="C321" s="174" t="s">
        <v>529</v>
      </c>
      <c r="D321" s="174" t="s">
        <v>149</v>
      </c>
      <c r="E321" s="175" t="s">
        <v>1029</v>
      </c>
      <c r="F321" s="176" t="s">
        <v>1030</v>
      </c>
      <c r="G321" s="177" t="s">
        <v>231</v>
      </c>
      <c r="H321" s="178">
        <v>40</v>
      </c>
      <c r="I321" s="179"/>
      <c r="J321" s="180">
        <f>ROUND(I321*H321,2)</f>
        <v>0</v>
      </c>
      <c r="K321" s="176" t="s">
        <v>751</v>
      </c>
      <c r="L321" s="40"/>
      <c r="M321" s="181" t="s">
        <v>19</v>
      </c>
      <c r="N321" s="182" t="s">
        <v>43</v>
      </c>
      <c r="O321" s="65"/>
      <c r="P321" s="183">
        <f>O321*H321</f>
        <v>0</v>
      </c>
      <c r="Q321" s="183">
        <v>5.0000000000000001E-4</v>
      </c>
      <c r="R321" s="183">
        <f>Q321*H321</f>
        <v>0.02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254</v>
      </c>
      <c r="AT321" s="185" t="s">
        <v>149</v>
      </c>
      <c r="AU321" s="185" t="s">
        <v>155</v>
      </c>
      <c r="AY321" s="18" t="s">
        <v>146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155</v>
      </c>
      <c r="BK321" s="186">
        <f>ROUND(I321*H321,2)</f>
        <v>0</v>
      </c>
      <c r="BL321" s="18" t="s">
        <v>254</v>
      </c>
      <c r="BM321" s="185" t="s">
        <v>1031</v>
      </c>
    </row>
    <row r="322" spans="1:65" s="2" customFormat="1" ht="11.25">
      <c r="A322" s="35"/>
      <c r="B322" s="36"/>
      <c r="C322" s="37"/>
      <c r="D322" s="187" t="s">
        <v>157</v>
      </c>
      <c r="E322" s="37"/>
      <c r="F322" s="188" t="s">
        <v>1032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157</v>
      </c>
      <c r="AU322" s="18" t="s">
        <v>155</v>
      </c>
    </row>
    <row r="323" spans="1:65" s="13" customFormat="1" ht="11.25">
      <c r="B323" s="192"/>
      <c r="C323" s="193"/>
      <c r="D323" s="194" t="s">
        <v>159</v>
      </c>
      <c r="E323" s="195" t="s">
        <v>19</v>
      </c>
      <c r="F323" s="196" t="s">
        <v>928</v>
      </c>
      <c r="G323" s="193"/>
      <c r="H323" s="195" t="s">
        <v>19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159</v>
      </c>
      <c r="AU323" s="202" t="s">
        <v>155</v>
      </c>
      <c r="AV323" s="13" t="s">
        <v>79</v>
      </c>
      <c r="AW323" s="13" t="s">
        <v>33</v>
      </c>
      <c r="AX323" s="13" t="s">
        <v>71</v>
      </c>
      <c r="AY323" s="202" t="s">
        <v>146</v>
      </c>
    </row>
    <row r="324" spans="1:65" s="14" customFormat="1" ht="11.25">
      <c r="B324" s="203"/>
      <c r="C324" s="204"/>
      <c r="D324" s="194" t="s">
        <v>159</v>
      </c>
      <c r="E324" s="205" t="s">
        <v>19</v>
      </c>
      <c r="F324" s="206" t="s">
        <v>1100</v>
      </c>
      <c r="G324" s="204"/>
      <c r="H324" s="207">
        <v>40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159</v>
      </c>
      <c r="AU324" s="213" t="s">
        <v>155</v>
      </c>
      <c r="AV324" s="14" t="s">
        <v>155</v>
      </c>
      <c r="AW324" s="14" t="s">
        <v>33</v>
      </c>
      <c r="AX324" s="14" t="s">
        <v>79</v>
      </c>
      <c r="AY324" s="213" t="s">
        <v>146</v>
      </c>
    </row>
    <row r="325" spans="1:65" s="2" customFormat="1" ht="24.2" customHeight="1">
      <c r="A325" s="35"/>
      <c r="B325" s="36"/>
      <c r="C325" s="174" t="s">
        <v>534</v>
      </c>
      <c r="D325" s="174" t="s">
        <v>149</v>
      </c>
      <c r="E325" s="175" t="s">
        <v>1034</v>
      </c>
      <c r="F325" s="176" t="s">
        <v>1035</v>
      </c>
      <c r="G325" s="177" t="s">
        <v>231</v>
      </c>
      <c r="H325" s="178">
        <v>12</v>
      </c>
      <c r="I325" s="179"/>
      <c r="J325" s="180">
        <f>ROUND(I325*H325,2)</f>
        <v>0</v>
      </c>
      <c r="K325" s="176" t="s">
        <v>751</v>
      </c>
      <c r="L325" s="40"/>
      <c r="M325" s="181" t="s">
        <v>19</v>
      </c>
      <c r="N325" s="182" t="s">
        <v>43</v>
      </c>
      <c r="O325" s="65"/>
      <c r="P325" s="183">
        <f>O325*H325</f>
        <v>0</v>
      </c>
      <c r="Q325" s="183">
        <v>6.9999999999999999E-4</v>
      </c>
      <c r="R325" s="183">
        <f>Q325*H325</f>
        <v>8.3999999999999995E-3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254</v>
      </c>
      <c r="AT325" s="185" t="s">
        <v>149</v>
      </c>
      <c r="AU325" s="185" t="s">
        <v>155</v>
      </c>
      <c r="AY325" s="18" t="s">
        <v>146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155</v>
      </c>
      <c r="BK325" s="186">
        <f>ROUND(I325*H325,2)</f>
        <v>0</v>
      </c>
      <c r="BL325" s="18" t="s">
        <v>254</v>
      </c>
      <c r="BM325" s="185" t="s">
        <v>1036</v>
      </c>
    </row>
    <row r="326" spans="1:65" s="2" customFormat="1" ht="11.25">
      <c r="A326" s="35"/>
      <c r="B326" s="36"/>
      <c r="C326" s="37"/>
      <c r="D326" s="187" t="s">
        <v>157</v>
      </c>
      <c r="E326" s="37"/>
      <c r="F326" s="188" t="s">
        <v>1037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157</v>
      </c>
      <c r="AU326" s="18" t="s">
        <v>155</v>
      </c>
    </row>
    <row r="327" spans="1:65" s="13" customFormat="1" ht="11.25">
      <c r="B327" s="192"/>
      <c r="C327" s="193"/>
      <c r="D327" s="194" t="s">
        <v>159</v>
      </c>
      <c r="E327" s="195" t="s">
        <v>19</v>
      </c>
      <c r="F327" s="196" t="s">
        <v>928</v>
      </c>
      <c r="G327" s="193"/>
      <c r="H327" s="195" t="s">
        <v>19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159</v>
      </c>
      <c r="AU327" s="202" t="s">
        <v>155</v>
      </c>
      <c r="AV327" s="13" t="s">
        <v>79</v>
      </c>
      <c r="AW327" s="13" t="s">
        <v>33</v>
      </c>
      <c r="AX327" s="13" t="s">
        <v>71</v>
      </c>
      <c r="AY327" s="202" t="s">
        <v>146</v>
      </c>
    </row>
    <row r="328" spans="1:65" s="14" customFormat="1" ht="11.25">
      <c r="B328" s="203"/>
      <c r="C328" s="204"/>
      <c r="D328" s="194" t="s">
        <v>159</v>
      </c>
      <c r="E328" s="205" t="s">
        <v>19</v>
      </c>
      <c r="F328" s="206" t="s">
        <v>93</v>
      </c>
      <c r="G328" s="204"/>
      <c r="H328" s="207">
        <v>12</v>
      </c>
      <c r="I328" s="208"/>
      <c r="J328" s="204"/>
      <c r="K328" s="204"/>
      <c r="L328" s="209"/>
      <c r="M328" s="238"/>
      <c r="N328" s="239"/>
      <c r="O328" s="239"/>
      <c r="P328" s="239"/>
      <c r="Q328" s="239"/>
      <c r="R328" s="239"/>
      <c r="S328" s="239"/>
      <c r="T328" s="240"/>
      <c r="AT328" s="213" t="s">
        <v>159</v>
      </c>
      <c r="AU328" s="213" t="s">
        <v>155</v>
      </c>
      <c r="AV328" s="14" t="s">
        <v>155</v>
      </c>
      <c r="AW328" s="14" t="s">
        <v>33</v>
      </c>
      <c r="AX328" s="14" t="s">
        <v>79</v>
      </c>
      <c r="AY328" s="213" t="s">
        <v>146</v>
      </c>
    </row>
    <row r="329" spans="1:65" s="2" customFormat="1" ht="6.95" customHeight="1">
      <c r="A329" s="35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0"/>
      <c r="M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</row>
  </sheetData>
  <sheetProtection algorithmName="SHA-512" hashValue="SsTiTqUKBmE3hZDCchKD9TSRoreVRCIcmh0V+7V3M2RRJzvzjvWLGWI7WZGg6Ah2MLA/hBq2pnn4YU04d+x3Yw==" saltValue="rR+Mzu8BGjV2k5sxPYYGhaP0qySCNiHXDayqs/v4Z/+aGFsqTNA41I5Bh5zgBd01Xz7qjTgWjRA0k4WTn6a6cw==" spinCount="100000" sheet="1" objects="1" scenarios="1" formatColumns="0" formatRows="0" autoFilter="0"/>
  <autoFilter ref="C85:K32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2" r:id="rId2"/>
    <hyperlink ref="F94" r:id="rId3"/>
    <hyperlink ref="F97" r:id="rId4"/>
    <hyperlink ref="F101" r:id="rId5"/>
    <hyperlink ref="F105" r:id="rId6"/>
    <hyperlink ref="F109" r:id="rId7"/>
    <hyperlink ref="F113" r:id="rId8"/>
    <hyperlink ref="F119" r:id="rId9"/>
    <hyperlink ref="F123" r:id="rId10"/>
    <hyperlink ref="F127" r:id="rId11"/>
    <hyperlink ref="F131" r:id="rId12"/>
    <hyperlink ref="F135" r:id="rId13"/>
    <hyperlink ref="F139" r:id="rId14"/>
    <hyperlink ref="F144" r:id="rId15"/>
    <hyperlink ref="F151" r:id="rId16"/>
    <hyperlink ref="F153" r:id="rId17"/>
    <hyperlink ref="F155" r:id="rId18"/>
    <hyperlink ref="F157" r:id="rId19"/>
    <hyperlink ref="F161" r:id="rId20"/>
    <hyperlink ref="F165" r:id="rId21"/>
    <hyperlink ref="F170" r:id="rId22"/>
    <hyperlink ref="F175" r:id="rId23"/>
    <hyperlink ref="F179" r:id="rId24"/>
    <hyperlink ref="F183" r:id="rId25"/>
    <hyperlink ref="F187" r:id="rId26"/>
    <hyperlink ref="F191" r:id="rId27"/>
    <hyperlink ref="F195" r:id="rId28"/>
    <hyperlink ref="F203" r:id="rId29"/>
    <hyperlink ref="F207" r:id="rId30"/>
    <hyperlink ref="F211" r:id="rId31"/>
    <hyperlink ref="F215" r:id="rId32"/>
    <hyperlink ref="F217" r:id="rId33"/>
    <hyperlink ref="F219" r:id="rId34"/>
    <hyperlink ref="F221" r:id="rId35"/>
    <hyperlink ref="F225" r:id="rId36"/>
    <hyperlink ref="F229" r:id="rId37"/>
    <hyperlink ref="F233" r:id="rId38"/>
    <hyperlink ref="F237" r:id="rId39"/>
    <hyperlink ref="F241" r:id="rId40"/>
    <hyperlink ref="F245" r:id="rId41"/>
    <hyperlink ref="F249" r:id="rId42"/>
    <hyperlink ref="F253" r:id="rId43"/>
    <hyperlink ref="F257" r:id="rId44"/>
    <hyperlink ref="F261" r:id="rId45"/>
    <hyperlink ref="F268" r:id="rId46"/>
    <hyperlink ref="F272" r:id="rId47"/>
    <hyperlink ref="F280" r:id="rId48"/>
    <hyperlink ref="F284" r:id="rId49"/>
    <hyperlink ref="F288" r:id="rId50"/>
    <hyperlink ref="F292" r:id="rId51"/>
    <hyperlink ref="F296" r:id="rId52"/>
    <hyperlink ref="F300" r:id="rId53"/>
    <hyperlink ref="F304" r:id="rId54"/>
    <hyperlink ref="F308" r:id="rId55"/>
    <hyperlink ref="F312" r:id="rId56"/>
    <hyperlink ref="F314" r:id="rId57"/>
    <hyperlink ref="F316" r:id="rId58"/>
    <hyperlink ref="F318" r:id="rId59"/>
    <hyperlink ref="F322" r:id="rId60"/>
    <hyperlink ref="F326" r:id="rId6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95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1101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ROUND((SUM(BE81:BE85)),  2)</f>
        <v>0</v>
      </c>
      <c r="G33" s="35"/>
      <c r="H33" s="35"/>
      <c r="I33" s="119">
        <v>0.21</v>
      </c>
      <c r="J33" s="118">
        <f>ROUND(((SUM(BE81:BE85))*I33),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ROUND((SUM(BF81:BF85)),  2)</f>
        <v>0</v>
      </c>
      <c r="G34" s="35"/>
      <c r="H34" s="35"/>
      <c r="I34" s="119">
        <v>0.15</v>
      </c>
      <c r="J34" s="118">
        <f>ROUND(((SUM(BF81:BF85))*I34),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ROUND((SUM(BG81:BG85)),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ROUND((SUM(BH81:BH85)),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ROUND((SUM(BI81:BI85)),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12 - Stoupačka 06 Elektroinstalace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121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1039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131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69" t="str">
        <f>E7</f>
        <v>Oprava stoupacího potrubí č. 5, 6 a 7 v BD Čujkovova 32</v>
      </c>
      <c r="F71" s="370"/>
      <c r="G71" s="370"/>
      <c r="H71" s="370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108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26" t="str">
        <f>E9</f>
        <v>12 - Stoupačka 06 Elektroinstalace</v>
      </c>
      <c r="F73" s="371"/>
      <c r="G73" s="371"/>
      <c r="H73" s="371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Ostrava</v>
      </c>
      <c r="G75" s="37"/>
      <c r="H75" s="37"/>
      <c r="I75" s="30" t="s">
        <v>23</v>
      </c>
      <c r="J75" s="60" t="str">
        <f>IF(J12="","",J12)</f>
        <v>23. 10. 2022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>Úřad městského obvodu Ostrava Jih</v>
      </c>
      <c r="G77" s="37"/>
      <c r="H77" s="37"/>
      <c r="I77" s="30" t="s">
        <v>31</v>
      </c>
      <c r="J77" s="33" t="str">
        <f>E21</f>
        <v>Ing. Petr Fraš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>Ing. Petr Fraš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132</v>
      </c>
      <c r="D80" s="150" t="s">
        <v>56</v>
      </c>
      <c r="E80" s="150" t="s">
        <v>52</v>
      </c>
      <c r="F80" s="150" t="s">
        <v>53</v>
      </c>
      <c r="G80" s="150" t="s">
        <v>133</v>
      </c>
      <c r="H80" s="150" t="s">
        <v>134</v>
      </c>
      <c r="I80" s="150" t="s">
        <v>135</v>
      </c>
      <c r="J80" s="150" t="s">
        <v>112</v>
      </c>
      <c r="K80" s="151" t="s">
        <v>136</v>
      </c>
      <c r="L80" s="152"/>
      <c r="M80" s="69" t="s">
        <v>19</v>
      </c>
      <c r="N80" s="70" t="s">
        <v>41</v>
      </c>
      <c r="O80" s="70" t="s">
        <v>137</v>
      </c>
      <c r="P80" s="70" t="s">
        <v>138</v>
      </c>
      <c r="Q80" s="70" t="s">
        <v>139</v>
      </c>
      <c r="R80" s="70" t="s">
        <v>140</v>
      </c>
      <c r="S80" s="70" t="s">
        <v>141</v>
      </c>
      <c r="T80" s="71" t="s">
        <v>142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143</v>
      </c>
      <c r="D81" s="37"/>
      <c r="E81" s="37"/>
      <c r="F81" s="37"/>
      <c r="G81" s="37"/>
      <c r="H81" s="37"/>
      <c r="I81" s="37"/>
      <c r="J81" s="153">
        <f>BK81</f>
        <v>0</v>
      </c>
      <c r="K81" s="37"/>
      <c r="L81" s="40"/>
      <c r="M81" s="72"/>
      <c r="N81" s="154"/>
      <c r="O81" s="73"/>
      <c r="P81" s="155">
        <f>P82</f>
        <v>0</v>
      </c>
      <c r="Q81" s="73"/>
      <c r="R81" s="155">
        <f>R82</f>
        <v>0</v>
      </c>
      <c r="S81" s="73"/>
      <c r="T81" s="156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70</v>
      </c>
      <c r="AU81" s="18" t="s">
        <v>113</v>
      </c>
      <c r="BK81" s="157">
        <f>BK82</f>
        <v>0</v>
      </c>
    </row>
    <row r="82" spans="1:65" s="12" customFormat="1" ht="25.9" customHeight="1">
      <c r="B82" s="158"/>
      <c r="C82" s="159"/>
      <c r="D82" s="160" t="s">
        <v>70</v>
      </c>
      <c r="E82" s="161" t="s">
        <v>375</v>
      </c>
      <c r="F82" s="161" t="s">
        <v>376</v>
      </c>
      <c r="G82" s="159"/>
      <c r="H82" s="159"/>
      <c r="I82" s="162"/>
      <c r="J82" s="163">
        <f>BK82</f>
        <v>0</v>
      </c>
      <c r="K82" s="159"/>
      <c r="L82" s="164"/>
      <c r="M82" s="165"/>
      <c r="N82" s="166"/>
      <c r="O82" s="166"/>
      <c r="P82" s="167">
        <f>P83</f>
        <v>0</v>
      </c>
      <c r="Q82" s="166"/>
      <c r="R82" s="167">
        <f>R83</f>
        <v>0</v>
      </c>
      <c r="S82" s="166"/>
      <c r="T82" s="168">
        <f>T83</f>
        <v>0</v>
      </c>
      <c r="AR82" s="169" t="s">
        <v>155</v>
      </c>
      <c r="AT82" s="170" t="s">
        <v>70</v>
      </c>
      <c r="AU82" s="170" t="s">
        <v>71</v>
      </c>
      <c r="AY82" s="169" t="s">
        <v>146</v>
      </c>
      <c r="BK82" s="171">
        <f>BK83</f>
        <v>0</v>
      </c>
    </row>
    <row r="83" spans="1:65" s="12" customFormat="1" ht="22.9" customHeight="1">
      <c r="B83" s="158"/>
      <c r="C83" s="159"/>
      <c r="D83" s="160" t="s">
        <v>70</v>
      </c>
      <c r="E83" s="172" t="s">
        <v>1040</v>
      </c>
      <c r="F83" s="172" t="s">
        <v>1041</v>
      </c>
      <c r="G83" s="159"/>
      <c r="H83" s="159"/>
      <c r="I83" s="162"/>
      <c r="J83" s="173">
        <f>BK83</f>
        <v>0</v>
      </c>
      <c r="K83" s="159"/>
      <c r="L83" s="164"/>
      <c r="M83" s="165"/>
      <c r="N83" s="166"/>
      <c r="O83" s="166"/>
      <c r="P83" s="167">
        <f>SUM(P84:P85)</f>
        <v>0</v>
      </c>
      <c r="Q83" s="166"/>
      <c r="R83" s="167">
        <f>SUM(R84:R85)</f>
        <v>0</v>
      </c>
      <c r="S83" s="166"/>
      <c r="T83" s="168">
        <f>SUM(T84:T85)</f>
        <v>0</v>
      </c>
      <c r="AR83" s="169" t="s">
        <v>155</v>
      </c>
      <c r="AT83" s="170" t="s">
        <v>70</v>
      </c>
      <c r="AU83" s="170" t="s">
        <v>79</v>
      </c>
      <c r="AY83" s="169" t="s">
        <v>146</v>
      </c>
      <c r="BK83" s="171">
        <f>SUM(BK84:BK85)</f>
        <v>0</v>
      </c>
    </row>
    <row r="84" spans="1:65" s="2" customFormat="1" ht="16.5" customHeight="1">
      <c r="A84" s="35"/>
      <c r="B84" s="36"/>
      <c r="C84" s="174" t="s">
        <v>79</v>
      </c>
      <c r="D84" s="174" t="s">
        <v>149</v>
      </c>
      <c r="E84" s="175" t="s">
        <v>1042</v>
      </c>
      <c r="F84" s="176" t="s">
        <v>1043</v>
      </c>
      <c r="G84" s="177" t="s">
        <v>410</v>
      </c>
      <c r="H84" s="178">
        <v>1</v>
      </c>
      <c r="I84" s="179"/>
      <c r="J84" s="180">
        <f>ROUND(I84*H84,2)</f>
        <v>0</v>
      </c>
      <c r="K84" s="176" t="s">
        <v>411</v>
      </c>
      <c r="L84" s="40"/>
      <c r="M84" s="181" t="s">
        <v>19</v>
      </c>
      <c r="N84" s="182" t="s">
        <v>43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254</v>
      </c>
      <c r="AT84" s="185" t="s">
        <v>149</v>
      </c>
      <c r="AU84" s="185" t="s">
        <v>155</v>
      </c>
      <c r="AY84" s="18" t="s">
        <v>146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155</v>
      </c>
      <c r="BK84" s="186">
        <f>ROUND(I84*H84,2)</f>
        <v>0</v>
      </c>
      <c r="BL84" s="18" t="s">
        <v>254</v>
      </c>
      <c r="BM84" s="185" t="s">
        <v>1044</v>
      </c>
    </row>
    <row r="85" spans="1:65" s="14" customFormat="1" ht="11.25">
      <c r="B85" s="203"/>
      <c r="C85" s="204"/>
      <c r="D85" s="194" t="s">
        <v>159</v>
      </c>
      <c r="E85" s="205" t="s">
        <v>19</v>
      </c>
      <c r="F85" s="206" t="s">
        <v>79</v>
      </c>
      <c r="G85" s="204"/>
      <c r="H85" s="207">
        <v>1</v>
      </c>
      <c r="I85" s="208"/>
      <c r="J85" s="204"/>
      <c r="K85" s="204"/>
      <c r="L85" s="209"/>
      <c r="M85" s="238"/>
      <c r="N85" s="239"/>
      <c r="O85" s="239"/>
      <c r="P85" s="239"/>
      <c r="Q85" s="239"/>
      <c r="R85" s="239"/>
      <c r="S85" s="239"/>
      <c r="T85" s="240"/>
      <c r="AT85" s="213" t="s">
        <v>159</v>
      </c>
      <c r="AU85" s="213" t="s">
        <v>155</v>
      </c>
      <c r="AV85" s="14" t="s">
        <v>155</v>
      </c>
      <c r="AW85" s="14" t="s">
        <v>33</v>
      </c>
      <c r="AX85" s="14" t="s">
        <v>79</v>
      </c>
      <c r="AY85" s="213" t="s">
        <v>146</v>
      </c>
    </row>
    <row r="86" spans="1:65" s="2" customFormat="1" ht="6.95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0"/>
      <c r="M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</sheetData>
  <sheetProtection algorithmName="SHA-512" hashValue="6lir1lTmlSyQUDD9JvDJShy8VTJ6UIEdH36dQZ5yyRcCGEct4OgVXLg+YxmUSici+m0hq8pyFYqPz/UujOgh9A==" saltValue="6PouPZOk1RvbQQREJYaZ7Xu4sPCro4F9gSqXd7iY8JFXTR93RVLZA/fpCTRfrN6sLv5OqLgW2BKeVYh5nJCbrw==" spinCount="100000" sheet="1" objects="1" scenarios="1" formatColumns="0" formatRows="0" autoFilter="0"/>
  <autoFilter ref="C80:K8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98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1102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ROUND(J96,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ROUND((SUM(BE96:BE524)),  2)</f>
        <v>0</v>
      </c>
      <c r="G33" s="35"/>
      <c r="H33" s="35"/>
      <c r="I33" s="119">
        <v>0.21</v>
      </c>
      <c r="J33" s="118">
        <f>ROUND(((SUM(BE96:BE524))*I33),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ROUND((SUM(BF96:BF524)),  2)</f>
        <v>0</v>
      </c>
      <c r="G34" s="35"/>
      <c r="H34" s="35"/>
      <c r="I34" s="119">
        <v>0.15</v>
      </c>
      <c r="J34" s="118">
        <f>ROUND(((SUM(BF96:BF524))*I34),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ROUND((SUM(BG96:BG524)),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ROUND((SUM(BH96:BH524)),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ROUND((SUM(BI96:BI524)),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13 - Stoupačka 07 Stavební část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J96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114</v>
      </c>
      <c r="E60" s="138"/>
      <c r="F60" s="138"/>
      <c r="G60" s="138"/>
      <c r="H60" s="138"/>
      <c r="I60" s="138"/>
      <c r="J60" s="139">
        <f>J97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115</v>
      </c>
      <c r="E61" s="144"/>
      <c r="F61" s="144"/>
      <c r="G61" s="144"/>
      <c r="H61" s="144"/>
      <c r="I61" s="144"/>
      <c r="J61" s="145">
        <f>J98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116</v>
      </c>
      <c r="E62" s="144"/>
      <c r="F62" s="144"/>
      <c r="G62" s="144"/>
      <c r="H62" s="144"/>
      <c r="I62" s="144"/>
      <c r="J62" s="145">
        <f>J106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117</v>
      </c>
      <c r="E63" s="144"/>
      <c r="F63" s="144"/>
      <c r="G63" s="144"/>
      <c r="H63" s="144"/>
      <c r="I63" s="144"/>
      <c r="J63" s="145">
        <f>J111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118</v>
      </c>
      <c r="E64" s="144"/>
      <c r="F64" s="144"/>
      <c r="G64" s="144"/>
      <c r="H64" s="144"/>
      <c r="I64" s="144"/>
      <c r="J64" s="145">
        <f>J192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119</v>
      </c>
      <c r="E65" s="144"/>
      <c r="F65" s="144"/>
      <c r="G65" s="144"/>
      <c r="H65" s="144"/>
      <c r="I65" s="144"/>
      <c r="J65" s="145">
        <f>J246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120</v>
      </c>
      <c r="E66" s="144"/>
      <c r="F66" s="144"/>
      <c r="G66" s="144"/>
      <c r="H66" s="144"/>
      <c r="I66" s="144"/>
      <c r="J66" s="145">
        <f>J256</f>
        <v>0</v>
      </c>
      <c r="K66" s="142"/>
      <c r="L66" s="146"/>
    </row>
    <row r="67" spans="1:31" s="9" customFormat="1" ht="24.95" customHeight="1">
      <c r="B67" s="135"/>
      <c r="C67" s="136"/>
      <c r="D67" s="137" t="s">
        <v>121</v>
      </c>
      <c r="E67" s="138"/>
      <c r="F67" s="138"/>
      <c r="G67" s="138"/>
      <c r="H67" s="138"/>
      <c r="I67" s="138"/>
      <c r="J67" s="139">
        <f>J266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122</v>
      </c>
      <c r="E68" s="144"/>
      <c r="F68" s="144"/>
      <c r="G68" s="144"/>
      <c r="H68" s="144"/>
      <c r="I68" s="144"/>
      <c r="J68" s="145">
        <f>J267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123</v>
      </c>
      <c r="E69" s="144"/>
      <c r="F69" s="144"/>
      <c r="G69" s="144"/>
      <c r="H69" s="144"/>
      <c r="I69" s="144"/>
      <c r="J69" s="145">
        <f>J276</f>
        <v>0</v>
      </c>
      <c r="K69" s="142"/>
      <c r="L69" s="146"/>
    </row>
    <row r="70" spans="1:31" s="10" customFormat="1" ht="19.899999999999999" customHeight="1">
      <c r="B70" s="141"/>
      <c r="C70" s="142"/>
      <c r="D70" s="143" t="s">
        <v>124</v>
      </c>
      <c r="E70" s="144"/>
      <c r="F70" s="144"/>
      <c r="G70" s="144"/>
      <c r="H70" s="144"/>
      <c r="I70" s="144"/>
      <c r="J70" s="145">
        <f>J302</f>
        <v>0</v>
      </c>
      <c r="K70" s="142"/>
      <c r="L70" s="146"/>
    </row>
    <row r="71" spans="1:31" s="10" customFormat="1" ht="19.899999999999999" customHeight="1">
      <c r="B71" s="141"/>
      <c r="C71" s="142"/>
      <c r="D71" s="143" t="s">
        <v>125</v>
      </c>
      <c r="E71" s="144"/>
      <c r="F71" s="144"/>
      <c r="G71" s="144"/>
      <c r="H71" s="144"/>
      <c r="I71" s="144"/>
      <c r="J71" s="145">
        <f>J310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126</v>
      </c>
      <c r="E72" s="144"/>
      <c r="F72" s="144"/>
      <c r="G72" s="144"/>
      <c r="H72" s="144"/>
      <c r="I72" s="144"/>
      <c r="J72" s="145">
        <f>J338</f>
        <v>0</v>
      </c>
      <c r="K72" s="142"/>
      <c r="L72" s="146"/>
    </row>
    <row r="73" spans="1:31" s="10" customFormat="1" ht="19.899999999999999" customHeight="1">
      <c r="B73" s="141"/>
      <c r="C73" s="142"/>
      <c r="D73" s="143" t="s">
        <v>127</v>
      </c>
      <c r="E73" s="144"/>
      <c r="F73" s="144"/>
      <c r="G73" s="144"/>
      <c r="H73" s="144"/>
      <c r="I73" s="144"/>
      <c r="J73" s="145">
        <f>J353</f>
        <v>0</v>
      </c>
      <c r="K73" s="142"/>
      <c r="L73" s="146"/>
    </row>
    <row r="74" spans="1:31" s="10" customFormat="1" ht="19.899999999999999" customHeight="1">
      <c r="B74" s="141"/>
      <c r="C74" s="142"/>
      <c r="D74" s="143" t="s">
        <v>128</v>
      </c>
      <c r="E74" s="144"/>
      <c r="F74" s="144"/>
      <c r="G74" s="144"/>
      <c r="H74" s="144"/>
      <c r="I74" s="144"/>
      <c r="J74" s="145">
        <f>J413</f>
        <v>0</v>
      </c>
      <c r="K74" s="142"/>
      <c r="L74" s="146"/>
    </row>
    <row r="75" spans="1:31" s="10" customFormat="1" ht="19.899999999999999" customHeight="1">
      <c r="B75" s="141"/>
      <c r="C75" s="142"/>
      <c r="D75" s="143" t="s">
        <v>129</v>
      </c>
      <c r="E75" s="144"/>
      <c r="F75" s="144"/>
      <c r="G75" s="144"/>
      <c r="H75" s="144"/>
      <c r="I75" s="144"/>
      <c r="J75" s="145">
        <f>J479</f>
        <v>0</v>
      </c>
      <c r="K75" s="142"/>
      <c r="L75" s="146"/>
    </row>
    <row r="76" spans="1:31" s="10" customFormat="1" ht="19.899999999999999" customHeight="1">
      <c r="B76" s="141"/>
      <c r="C76" s="142"/>
      <c r="D76" s="143" t="s">
        <v>130</v>
      </c>
      <c r="E76" s="144"/>
      <c r="F76" s="144"/>
      <c r="G76" s="144"/>
      <c r="H76" s="144"/>
      <c r="I76" s="144"/>
      <c r="J76" s="145">
        <f>J488</f>
        <v>0</v>
      </c>
      <c r="K76" s="142"/>
      <c r="L76" s="146"/>
    </row>
    <row r="77" spans="1:31" s="2" customFormat="1" ht="21.7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48"/>
      <c r="C78" s="49"/>
      <c r="D78" s="49"/>
      <c r="E78" s="49"/>
      <c r="F78" s="49"/>
      <c r="G78" s="49"/>
      <c r="H78" s="49"/>
      <c r="I78" s="49"/>
      <c r="J78" s="49"/>
      <c r="K78" s="49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82" spans="1:63" s="2" customFormat="1" ht="6.95" customHeight="1">
      <c r="A82" s="35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4.95" customHeight="1">
      <c r="A83" s="35"/>
      <c r="B83" s="36"/>
      <c r="C83" s="24" t="s">
        <v>131</v>
      </c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16</v>
      </c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69" t="str">
        <f>E7</f>
        <v>Oprava stoupacího potrubí č. 5, 6 a 7 v BD Čujkovova 32</v>
      </c>
      <c r="F86" s="370"/>
      <c r="G86" s="370"/>
      <c r="H86" s="370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108</v>
      </c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26" t="str">
        <f>E9</f>
        <v>13 - Stoupačka 07 Stavební část</v>
      </c>
      <c r="F88" s="371"/>
      <c r="G88" s="371"/>
      <c r="H88" s="371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F12</f>
        <v>Ostrava</v>
      </c>
      <c r="G90" s="37"/>
      <c r="H90" s="37"/>
      <c r="I90" s="30" t="s">
        <v>23</v>
      </c>
      <c r="J90" s="60" t="str">
        <f>IF(J12="","",J12)</f>
        <v>23. 10. 2022</v>
      </c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5.2" customHeight="1">
      <c r="A92" s="35"/>
      <c r="B92" s="36"/>
      <c r="C92" s="30" t="s">
        <v>25</v>
      </c>
      <c r="D92" s="37"/>
      <c r="E92" s="37"/>
      <c r="F92" s="28" t="str">
        <f>E15</f>
        <v>Úřad městského obvodu Ostrava Jih</v>
      </c>
      <c r="G92" s="37"/>
      <c r="H92" s="37"/>
      <c r="I92" s="30" t="s">
        <v>31</v>
      </c>
      <c r="J92" s="33" t="str">
        <f>E21</f>
        <v>Ing. Petr Fraš</v>
      </c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5.2" customHeight="1">
      <c r="A93" s="35"/>
      <c r="B93" s="36"/>
      <c r="C93" s="30" t="s">
        <v>29</v>
      </c>
      <c r="D93" s="37"/>
      <c r="E93" s="37"/>
      <c r="F93" s="28" t="str">
        <f>IF(E18="","",E18)</f>
        <v>Vyplň údaj</v>
      </c>
      <c r="G93" s="37"/>
      <c r="H93" s="37"/>
      <c r="I93" s="30" t="s">
        <v>34</v>
      </c>
      <c r="J93" s="33" t="str">
        <f>E24</f>
        <v>Ing. Petr Fraš</v>
      </c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47"/>
      <c r="B95" s="148"/>
      <c r="C95" s="149" t="s">
        <v>132</v>
      </c>
      <c r="D95" s="150" t="s">
        <v>56</v>
      </c>
      <c r="E95" s="150" t="s">
        <v>52</v>
      </c>
      <c r="F95" s="150" t="s">
        <v>53</v>
      </c>
      <c r="G95" s="150" t="s">
        <v>133</v>
      </c>
      <c r="H95" s="150" t="s">
        <v>134</v>
      </c>
      <c r="I95" s="150" t="s">
        <v>135</v>
      </c>
      <c r="J95" s="150" t="s">
        <v>112</v>
      </c>
      <c r="K95" s="151" t="s">
        <v>136</v>
      </c>
      <c r="L95" s="152"/>
      <c r="M95" s="69" t="s">
        <v>19</v>
      </c>
      <c r="N95" s="70" t="s">
        <v>41</v>
      </c>
      <c r="O95" s="70" t="s">
        <v>137</v>
      </c>
      <c r="P95" s="70" t="s">
        <v>138</v>
      </c>
      <c r="Q95" s="70" t="s">
        <v>139</v>
      </c>
      <c r="R95" s="70" t="s">
        <v>140</v>
      </c>
      <c r="S95" s="70" t="s">
        <v>141</v>
      </c>
      <c r="T95" s="71" t="s">
        <v>142</v>
      </c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</row>
    <row r="96" spans="1:63" s="2" customFormat="1" ht="22.9" customHeight="1">
      <c r="A96" s="35"/>
      <c r="B96" s="36"/>
      <c r="C96" s="76" t="s">
        <v>143</v>
      </c>
      <c r="D96" s="37"/>
      <c r="E96" s="37"/>
      <c r="F96" s="37"/>
      <c r="G96" s="37"/>
      <c r="H96" s="37"/>
      <c r="I96" s="37"/>
      <c r="J96" s="153">
        <f>BK96</f>
        <v>0</v>
      </c>
      <c r="K96" s="37"/>
      <c r="L96" s="40"/>
      <c r="M96" s="72"/>
      <c r="N96" s="154"/>
      <c r="O96" s="73"/>
      <c r="P96" s="155">
        <f>P97+P266</f>
        <v>0</v>
      </c>
      <c r="Q96" s="73"/>
      <c r="R96" s="155">
        <f>R97+R266</f>
        <v>22.610128480000004</v>
      </c>
      <c r="S96" s="73"/>
      <c r="T96" s="156">
        <f>T97+T266</f>
        <v>30.524987190000004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70</v>
      </c>
      <c r="AU96" s="18" t="s">
        <v>113</v>
      </c>
      <c r="BK96" s="157">
        <f>BK97+BK266</f>
        <v>0</v>
      </c>
    </row>
    <row r="97" spans="1:65" s="12" customFormat="1" ht="25.9" customHeight="1">
      <c r="B97" s="158"/>
      <c r="C97" s="159"/>
      <c r="D97" s="160" t="s">
        <v>70</v>
      </c>
      <c r="E97" s="161" t="s">
        <v>144</v>
      </c>
      <c r="F97" s="161" t="s">
        <v>145</v>
      </c>
      <c r="G97" s="159"/>
      <c r="H97" s="159"/>
      <c r="I97" s="162"/>
      <c r="J97" s="163">
        <f>BK97</f>
        <v>0</v>
      </c>
      <c r="K97" s="159"/>
      <c r="L97" s="164"/>
      <c r="M97" s="165"/>
      <c r="N97" s="166"/>
      <c r="O97" s="166"/>
      <c r="P97" s="167">
        <f>P98+P106+P111+P192+P246+P256</f>
        <v>0</v>
      </c>
      <c r="Q97" s="166"/>
      <c r="R97" s="167">
        <f>R98+R106+R111+R192+R246+R256</f>
        <v>17.214742210000004</v>
      </c>
      <c r="S97" s="166"/>
      <c r="T97" s="168">
        <f>T98+T106+T111+T192+T246+T256</f>
        <v>20.902306000000003</v>
      </c>
      <c r="AR97" s="169" t="s">
        <v>79</v>
      </c>
      <c r="AT97" s="170" t="s">
        <v>70</v>
      </c>
      <c r="AU97" s="170" t="s">
        <v>71</v>
      </c>
      <c r="AY97" s="169" t="s">
        <v>146</v>
      </c>
      <c r="BK97" s="171">
        <f>BK98+BK106+BK111+BK192+BK246+BK256</f>
        <v>0</v>
      </c>
    </row>
    <row r="98" spans="1:65" s="12" customFormat="1" ht="22.9" customHeight="1">
      <c r="B98" s="158"/>
      <c r="C98" s="159"/>
      <c r="D98" s="160" t="s">
        <v>70</v>
      </c>
      <c r="E98" s="172" t="s">
        <v>147</v>
      </c>
      <c r="F98" s="172" t="s">
        <v>148</v>
      </c>
      <c r="G98" s="159"/>
      <c r="H98" s="159"/>
      <c r="I98" s="162"/>
      <c r="J98" s="173">
        <f>BK98</f>
        <v>0</v>
      </c>
      <c r="K98" s="159"/>
      <c r="L98" s="164"/>
      <c r="M98" s="165"/>
      <c r="N98" s="166"/>
      <c r="O98" s="166"/>
      <c r="P98" s="167">
        <f>SUM(P99:P105)</f>
        <v>0</v>
      </c>
      <c r="Q98" s="166"/>
      <c r="R98" s="167">
        <f>SUM(R99:R105)</f>
        <v>3.2620569000000001</v>
      </c>
      <c r="S98" s="166"/>
      <c r="T98" s="168">
        <f>SUM(T99:T105)</f>
        <v>0</v>
      </c>
      <c r="AR98" s="169" t="s">
        <v>79</v>
      </c>
      <c r="AT98" s="170" t="s">
        <v>70</v>
      </c>
      <c r="AU98" s="170" t="s">
        <v>79</v>
      </c>
      <c r="AY98" s="169" t="s">
        <v>146</v>
      </c>
      <c r="BK98" s="171">
        <f>SUM(BK99:BK105)</f>
        <v>0</v>
      </c>
    </row>
    <row r="99" spans="1:65" s="2" customFormat="1" ht="24.2" customHeight="1">
      <c r="A99" s="35"/>
      <c r="B99" s="36"/>
      <c r="C99" s="174" t="s">
        <v>79</v>
      </c>
      <c r="D99" s="174" t="s">
        <v>149</v>
      </c>
      <c r="E99" s="175" t="s">
        <v>150</v>
      </c>
      <c r="F99" s="176" t="s">
        <v>151</v>
      </c>
      <c r="G99" s="177" t="s">
        <v>152</v>
      </c>
      <c r="H99" s="178">
        <v>65.046000000000006</v>
      </c>
      <c r="I99" s="179"/>
      <c r="J99" s="180">
        <f>ROUND(I99*H99,2)</f>
        <v>0</v>
      </c>
      <c r="K99" s="176" t="s">
        <v>153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5.015E-2</v>
      </c>
      <c r="R99" s="183">
        <f>Q99*H99</f>
        <v>3.2620569000000001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154</v>
      </c>
      <c r="AT99" s="185" t="s">
        <v>149</v>
      </c>
      <c r="AU99" s="185" t="s">
        <v>155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155</v>
      </c>
      <c r="BK99" s="186">
        <f>ROUND(I99*H99,2)</f>
        <v>0</v>
      </c>
      <c r="BL99" s="18" t="s">
        <v>154</v>
      </c>
      <c r="BM99" s="185" t="s">
        <v>156</v>
      </c>
    </row>
    <row r="100" spans="1:65" s="2" customFormat="1" ht="11.25">
      <c r="A100" s="35"/>
      <c r="B100" s="36"/>
      <c r="C100" s="37"/>
      <c r="D100" s="187" t="s">
        <v>157</v>
      </c>
      <c r="E100" s="37"/>
      <c r="F100" s="188" t="s">
        <v>158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157</v>
      </c>
      <c r="AU100" s="18" t="s">
        <v>155</v>
      </c>
    </row>
    <row r="101" spans="1:65" s="13" customFormat="1" ht="11.25">
      <c r="B101" s="192"/>
      <c r="C101" s="193"/>
      <c r="D101" s="194" t="s">
        <v>159</v>
      </c>
      <c r="E101" s="195" t="s">
        <v>19</v>
      </c>
      <c r="F101" s="196" t="s">
        <v>160</v>
      </c>
      <c r="G101" s="193"/>
      <c r="H101" s="195" t="s">
        <v>19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159</v>
      </c>
      <c r="AU101" s="202" t="s">
        <v>155</v>
      </c>
      <c r="AV101" s="13" t="s">
        <v>79</v>
      </c>
      <c r="AW101" s="13" t="s">
        <v>33</v>
      </c>
      <c r="AX101" s="13" t="s">
        <v>71</v>
      </c>
      <c r="AY101" s="202" t="s">
        <v>146</v>
      </c>
    </row>
    <row r="102" spans="1:65" s="14" customFormat="1" ht="11.25">
      <c r="B102" s="203"/>
      <c r="C102" s="204"/>
      <c r="D102" s="194" t="s">
        <v>159</v>
      </c>
      <c r="E102" s="205" t="s">
        <v>19</v>
      </c>
      <c r="F102" s="206" t="s">
        <v>1103</v>
      </c>
      <c r="G102" s="204"/>
      <c r="H102" s="207">
        <v>46.045999999999999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159</v>
      </c>
      <c r="AU102" s="213" t="s">
        <v>155</v>
      </c>
      <c r="AV102" s="14" t="s">
        <v>155</v>
      </c>
      <c r="AW102" s="14" t="s">
        <v>33</v>
      </c>
      <c r="AX102" s="14" t="s">
        <v>71</v>
      </c>
      <c r="AY102" s="213" t="s">
        <v>146</v>
      </c>
    </row>
    <row r="103" spans="1:65" s="14" customFormat="1" ht="11.25">
      <c r="B103" s="203"/>
      <c r="C103" s="204"/>
      <c r="D103" s="194" t="s">
        <v>159</v>
      </c>
      <c r="E103" s="205" t="s">
        <v>19</v>
      </c>
      <c r="F103" s="206" t="s">
        <v>1104</v>
      </c>
      <c r="G103" s="204"/>
      <c r="H103" s="207">
        <v>5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159</v>
      </c>
      <c r="AU103" s="213" t="s">
        <v>155</v>
      </c>
      <c r="AV103" s="14" t="s">
        <v>155</v>
      </c>
      <c r="AW103" s="14" t="s">
        <v>33</v>
      </c>
      <c r="AX103" s="14" t="s">
        <v>71</v>
      </c>
      <c r="AY103" s="213" t="s">
        <v>146</v>
      </c>
    </row>
    <row r="104" spans="1:65" s="14" customFormat="1" ht="11.25">
      <c r="B104" s="203"/>
      <c r="C104" s="204"/>
      <c r="D104" s="194" t="s">
        <v>159</v>
      </c>
      <c r="E104" s="205" t="s">
        <v>19</v>
      </c>
      <c r="F104" s="206" t="s">
        <v>1105</v>
      </c>
      <c r="G104" s="204"/>
      <c r="H104" s="207">
        <v>14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159</v>
      </c>
      <c r="AU104" s="213" t="s">
        <v>155</v>
      </c>
      <c r="AV104" s="14" t="s">
        <v>155</v>
      </c>
      <c r="AW104" s="14" t="s">
        <v>33</v>
      </c>
      <c r="AX104" s="14" t="s">
        <v>71</v>
      </c>
      <c r="AY104" s="213" t="s">
        <v>146</v>
      </c>
    </row>
    <row r="105" spans="1:65" s="15" customFormat="1" ht="11.25">
      <c r="B105" s="214"/>
      <c r="C105" s="215"/>
      <c r="D105" s="194" t="s">
        <v>159</v>
      </c>
      <c r="E105" s="216" t="s">
        <v>19</v>
      </c>
      <c r="F105" s="217" t="s">
        <v>164</v>
      </c>
      <c r="G105" s="215"/>
      <c r="H105" s="218">
        <v>65.045999999999992</v>
      </c>
      <c r="I105" s="219"/>
      <c r="J105" s="215"/>
      <c r="K105" s="215"/>
      <c r="L105" s="220"/>
      <c r="M105" s="221"/>
      <c r="N105" s="222"/>
      <c r="O105" s="222"/>
      <c r="P105" s="222"/>
      <c r="Q105" s="222"/>
      <c r="R105" s="222"/>
      <c r="S105" s="222"/>
      <c r="T105" s="223"/>
      <c r="AT105" s="224" t="s">
        <v>159</v>
      </c>
      <c r="AU105" s="224" t="s">
        <v>155</v>
      </c>
      <c r="AV105" s="15" t="s">
        <v>154</v>
      </c>
      <c r="AW105" s="15" t="s">
        <v>33</v>
      </c>
      <c r="AX105" s="15" t="s">
        <v>79</v>
      </c>
      <c r="AY105" s="224" t="s">
        <v>146</v>
      </c>
    </row>
    <row r="106" spans="1:65" s="12" customFormat="1" ht="22.9" customHeight="1">
      <c r="B106" s="158"/>
      <c r="C106" s="159"/>
      <c r="D106" s="160" t="s">
        <v>70</v>
      </c>
      <c r="E106" s="172" t="s">
        <v>154</v>
      </c>
      <c r="F106" s="172" t="s">
        <v>165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SUM(P107:P110)</f>
        <v>0</v>
      </c>
      <c r="Q106" s="166"/>
      <c r="R106" s="167">
        <f>SUM(R107:R110)</f>
        <v>2.1688019999999999</v>
      </c>
      <c r="S106" s="166"/>
      <c r="T106" s="168">
        <f>SUM(T107:T110)</f>
        <v>0</v>
      </c>
      <c r="AR106" s="169" t="s">
        <v>79</v>
      </c>
      <c r="AT106" s="170" t="s">
        <v>70</v>
      </c>
      <c r="AU106" s="170" t="s">
        <v>79</v>
      </c>
      <c r="AY106" s="169" t="s">
        <v>146</v>
      </c>
      <c r="BK106" s="171">
        <f>SUM(BK107:BK110)</f>
        <v>0</v>
      </c>
    </row>
    <row r="107" spans="1:65" s="2" customFormat="1" ht="24.2" customHeight="1">
      <c r="A107" s="35"/>
      <c r="B107" s="36"/>
      <c r="C107" s="174" t="s">
        <v>155</v>
      </c>
      <c r="D107" s="174" t="s">
        <v>149</v>
      </c>
      <c r="E107" s="175" t="s">
        <v>166</v>
      </c>
      <c r="F107" s="176" t="s">
        <v>167</v>
      </c>
      <c r="G107" s="177" t="s">
        <v>168</v>
      </c>
      <c r="H107" s="178">
        <v>0.9</v>
      </c>
      <c r="I107" s="179"/>
      <c r="J107" s="180">
        <f>ROUND(I107*H107,2)</f>
        <v>0</v>
      </c>
      <c r="K107" s="176" t="s">
        <v>153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2.40978</v>
      </c>
      <c r="R107" s="183">
        <f>Q107*H107</f>
        <v>2.1688019999999999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154</v>
      </c>
      <c r="AT107" s="185" t="s">
        <v>149</v>
      </c>
      <c r="AU107" s="185" t="s">
        <v>155</v>
      </c>
      <c r="AY107" s="18" t="s">
        <v>146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155</v>
      </c>
      <c r="BK107" s="186">
        <f>ROUND(I107*H107,2)</f>
        <v>0</v>
      </c>
      <c r="BL107" s="18" t="s">
        <v>154</v>
      </c>
      <c r="BM107" s="185" t="s">
        <v>169</v>
      </c>
    </row>
    <row r="108" spans="1:65" s="2" customFormat="1" ht="11.25">
      <c r="A108" s="35"/>
      <c r="B108" s="36"/>
      <c r="C108" s="37"/>
      <c r="D108" s="187" t="s">
        <v>157</v>
      </c>
      <c r="E108" s="37"/>
      <c r="F108" s="188" t="s">
        <v>170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157</v>
      </c>
      <c r="AU108" s="18" t="s">
        <v>155</v>
      </c>
    </row>
    <row r="109" spans="1:65" s="13" customFormat="1" ht="11.25">
      <c r="B109" s="192"/>
      <c r="C109" s="193"/>
      <c r="D109" s="194" t="s">
        <v>159</v>
      </c>
      <c r="E109" s="195" t="s">
        <v>19</v>
      </c>
      <c r="F109" s="196" t="s">
        <v>171</v>
      </c>
      <c r="G109" s="193"/>
      <c r="H109" s="195" t="s">
        <v>19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159</v>
      </c>
      <c r="AU109" s="202" t="s">
        <v>155</v>
      </c>
      <c r="AV109" s="13" t="s">
        <v>79</v>
      </c>
      <c r="AW109" s="13" t="s">
        <v>33</v>
      </c>
      <c r="AX109" s="13" t="s">
        <v>71</v>
      </c>
      <c r="AY109" s="202" t="s">
        <v>146</v>
      </c>
    </row>
    <row r="110" spans="1:65" s="14" customFormat="1" ht="11.25">
      <c r="B110" s="203"/>
      <c r="C110" s="204"/>
      <c r="D110" s="194" t="s">
        <v>159</v>
      </c>
      <c r="E110" s="205" t="s">
        <v>19</v>
      </c>
      <c r="F110" s="206" t="s">
        <v>172</v>
      </c>
      <c r="G110" s="204"/>
      <c r="H110" s="207">
        <v>0.9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159</v>
      </c>
      <c r="AU110" s="213" t="s">
        <v>155</v>
      </c>
      <c r="AV110" s="14" t="s">
        <v>155</v>
      </c>
      <c r="AW110" s="14" t="s">
        <v>33</v>
      </c>
      <c r="AX110" s="14" t="s">
        <v>79</v>
      </c>
      <c r="AY110" s="213" t="s">
        <v>146</v>
      </c>
    </row>
    <row r="111" spans="1:65" s="12" customFormat="1" ht="22.9" customHeight="1">
      <c r="B111" s="158"/>
      <c r="C111" s="159"/>
      <c r="D111" s="160" t="s">
        <v>70</v>
      </c>
      <c r="E111" s="172" t="s">
        <v>173</v>
      </c>
      <c r="F111" s="172" t="s">
        <v>174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SUM(P112:P191)</f>
        <v>0</v>
      </c>
      <c r="Q111" s="166"/>
      <c r="R111" s="167">
        <f>SUM(R112:R191)</f>
        <v>11.763181050000004</v>
      </c>
      <c r="S111" s="166"/>
      <c r="T111" s="168">
        <f>SUM(T112:T191)</f>
        <v>0</v>
      </c>
      <c r="AR111" s="169" t="s">
        <v>79</v>
      </c>
      <c r="AT111" s="170" t="s">
        <v>70</v>
      </c>
      <c r="AU111" s="170" t="s">
        <v>79</v>
      </c>
      <c r="AY111" s="169" t="s">
        <v>146</v>
      </c>
      <c r="BK111" s="171">
        <f>SUM(BK112:BK191)</f>
        <v>0</v>
      </c>
    </row>
    <row r="112" spans="1:65" s="2" customFormat="1" ht="21.75" customHeight="1">
      <c r="A112" s="35"/>
      <c r="B112" s="36"/>
      <c r="C112" s="174" t="s">
        <v>147</v>
      </c>
      <c r="D112" s="174" t="s">
        <v>149</v>
      </c>
      <c r="E112" s="175" t="s">
        <v>175</v>
      </c>
      <c r="F112" s="176" t="s">
        <v>176</v>
      </c>
      <c r="G112" s="177" t="s">
        <v>152</v>
      </c>
      <c r="H112" s="178">
        <v>16.887</v>
      </c>
      <c r="I112" s="179"/>
      <c r="J112" s="180">
        <f>ROUND(I112*H112,2)</f>
        <v>0</v>
      </c>
      <c r="K112" s="176" t="s">
        <v>153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7.3499999999999998E-3</v>
      </c>
      <c r="R112" s="183">
        <f>Q112*H112</f>
        <v>0.12411945000000001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154</v>
      </c>
      <c r="AT112" s="185" t="s">
        <v>149</v>
      </c>
      <c r="AU112" s="185" t="s">
        <v>155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155</v>
      </c>
      <c r="BK112" s="186">
        <f>ROUND(I112*H112,2)</f>
        <v>0</v>
      </c>
      <c r="BL112" s="18" t="s">
        <v>154</v>
      </c>
      <c r="BM112" s="185" t="s">
        <v>177</v>
      </c>
    </row>
    <row r="113" spans="1:65" s="2" customFormat="1" ht="11.25">
      <c r="A113" s="35"/>
      <c r="B113" s="36"/>
      <c r="C113" s="37"/>
      <c r="D113" s="187" t="s">
        <v>157</v>
      </c>
      <c r="E113" s="37"/>
      <c r="F113" s="188" t="s">
        <v>178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157</v>
      </c>
      <c r="AU113" s="18" t="s">
        <v>155</v>
      </c>
    </row>
    <row r="114" spans="1:65" s="13" customFormat="1" ht="11.25">
      <c r="B114" s="192"/>
      <c r="C114" s="193"/>
      <c r="D114" s="194" t="s">
        <v>159</v>
      </c>
      <c r="E114" s="195" t="s">
        <v>19</v>
      </c>
      <c r="F114" s="196" t="s">
        <v>179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159</v>
      </c>
      <c r="AU114" s="202" t="s">
        <v>155</v>
      </c>
      <c r="AV114" s="13" t="s">
        <v>79</v>
      </c>
      <c r="AW114" s="13" t="s">
        <v>33</v>
      </c>
      <c r="AX114" s="13" t="s">
        <v>71</v>
      </c>
      <c r="AY114" s="202" t="s">
        <v>146</v>
      </c>
    </row>
    <row r="115" spans="1:65" s="14" customFormat="1" ht="11.25">
      <c r="B115" s="203"/>
      <c r="C115" s="204"/>
      <c r="D115" s="194" t="s">
        <v>159</v>
      </c>
      <c r="E115" s="205" t="s">
        <v>19</v>
      </c>
      <c r="F115" s="206" t="s">
        <v>1106</v>
      </c>
      <c r="G115" s="204"/>
      <c r="H115" s="207">
        <v>16.887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159</v>
      </c>
      <c r="AU115" s="213" t="s">
        <v>155</v>
      </c>
      <c r="AV115" s="14" t="s">
        <v>155</v>
      </c>
      <c r="AW115" s="14" t="s">
        <v>33</v>
      </c>
      <c r="AX115" s="14" t="s">
        <v>79</v>
      </c>
      <c r="AY115" s="213" t="s">
        <v>146</v>
      </c>
    </row>
    <row r="116" spans="1:65" s="2" customFormat="1" ht="24.2" customHeight="1">
      <c r="A116" s="35"/>
      <c r="B116" s="36"/>
      <c r="C116" s="174" t="s">
        <v>154</v>
      </c>
      <c r="D116" s="174" t="s">
        <v>149</v>
      </c>
      <c r="E116" s="175" t="s">
        <v>181</v>
      </c>
      <c r="F116" s="176" t="s">
        <v>182</v>
      </c>
      <c r="G116" s="177" t="s">
        <v>152</v>
      </c>
      <c r="H116" s="178">
        <v>16.887</v>
      </c>
      <c r="I116" s="179"/>
      <c r="J116" s="180">
        <f>ROUND(I116*H116,2)</f>
        <v>0</v>
      </c>
      <c r="K116" s="176" t="s">
        <v>153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1.8380000000000001E-2</v>
      </c>
      <c r="R116" s="183">
        <f>Q116*H116</f>
        <v>0.31038306000000004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154</v>
      </c>
      <c r="AT116" s="185" t="s">
        <v>149</v>
      </c>
      <c r="AU116" s="185" t="s">
        <v>155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155</v>
      </c>
      <c r="BK116" s="186">
        <f>ROUND(I116*H116,2)</f>
        <v>0</v>
      </c>
      <c r="BL116" s="18" t="s">
        <v>154</v>
      </c>
      <c r="BM116" s="185" t="s">
        <v>183</v>
      </c>
    </row>
    <row r="117" spans="1:65" s="2" customFormat="1" ht="11.25">
      <c r="A117" s="35"/>
      <c r="B117" s="36"/>
      <c r="C117" s="37"/>
      <c r="D117" s="187" t="s">
        <v>157</v>
      </c>
      <c r="E117" s="37"/>
      <c r="F117" s="188" t="s">
        <v>184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157</v>
      </c>
      <c r="AU117" s="18" t="s">
        <v>155</v>
      </c>
    </row>
    <row r="118" spans="1:65" s="13" customFormat="1" ht="11.25">
      <c r="B118" s="192"/>
      <c r="C118" s="193"/>
      <c r="D118" s="194" t="s">
        <v>159</v>
      </c>
      <c r="E118" s="195" t="s">
        <v>19</v>
      </c>
      <c r="F118" s="196" t="s">
        <v>179</v>
      </c>
      <c r="G118" s="193"/>
      <c r="H118" s="195" t="s">
        <v>19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159</v>
      </c>
      <c r="AU118" s="202" t="s">
        <v>155</v>
      </c>
      <c r="AV118" s="13" t="s">
        <v>79</v>
      </c>
      <c r="AW118" s="13" t="s">
        <v>33</v>
      </c>
      <c r="AX118" s="13" t="s">
        <v>71</v>
      </c>
      <c r="AY118" s="202" t="s">
        <v>146</v>
      </c>
    </row>
    <row r="119" spans="1:65" s="14" customFormat="1" ht="11.25">
      <c r="B119" s="203"/>
      <c r="C119" s="204"/>
      <c r="D119" s="194" t="s">
        <v>159</v>
      </c>
      <c r="E119" s="205" t="s">
        <v>19</v>
      </c>
      <c r="F119" s="206" t="s">
        <v>1106</v>
      </c>
      <c r="G119" s="204"/>
      <c r="H119" s="207">
        <v>16.887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159</v>
      </c>
      <c r="AU119" s="213" t="s">
        <v>155</v>
      </c>
      <c r="AV119" s="14" t="s">
        <v>155</v>
      </c>
      <c r="AW119" s="14" t="s">
        <v>33</v>
      </c>
      <c r="AX119" s="14" t="s">
        <v>79</v>
      </c>
      <c r="AY119" s="213" t="s">
        <v>146</v>
      </c>
    </row>
    <row r="120" spans="1:65" s="2" customFormat="1" ht="21.75" customHeight="1">
      <c r="A120" s="35"/>
      <c r="B120" s="36"/>
      <c r="C120" s="174" t="s">
        <v>185</v>
      </c>
      <c r="D120" s="174" t="s">
        <v>149</v>
      </c>
      <c r="E120" s="175" t="s">
        <v>186</v>
      </c>
      <c r="F120" s="176" t="s">
        <v>187</v>
      </c>
      <c r="G120" s="177" t="s">
        <v>152</v>
      </c>
      <c r="H120" s="178">
        <v>133.44999999999999</v>
      </c>
      <c r="I120" s="179"/>
      <c r="J120" s="180">
        <f>ROUND(I120*H120,2)</f>
        <v>0</v>
      </c>
      <c r="K120" s="176" t="s">
        <v>153</v>
      </c>
      <c r="L120" s="40"/>
      <c r="M120" s="181" t="s">
        <v>19</v>
      </c>
      <c r="N120" s="182" t="s">
        <v>43</v>
      </c>
      <c r="O120" s="65"/>
      <c r="P120" s="183">
        <f>O120*H120</f>
        <v>0</v>
      </c>
      <c r="Q120" s="183">
        <v>7.3499999999999998E-3</v>
      </c>
      <c r="R120" s="183">
        <f>Q120*H120</f>
        <v>0.98085749999999994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154</v>
      </c>
      <c r="AT120" s="185" t="s">
        <v>149</v>
      </c>
      <c r="AU120" s="185" t="s">
        <v>155</v>
      </c>
      <c r="AY120" s="18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155</v>
      </c>
      <c r="BK120" s="186">
        <f>ROUND(I120*H120,2)</f>
        <v>0</v>
      </c>
      <c r="BL120" s="18" t="s">
        <v>154</v>
      </c>
      <c r="BM120" s="185" t="s">
        <v>188</v>
      </c>
    </row>
    <row r="121" spans="1:65" s="2" customFormat="1" ht="11.25">
      <c r="A121" s="35"/>
      <c r="B121" s="36"/>
      <c r="C121" s="37"/>
      <c r="D121" s="187" t="s">
        <v>157</v>
      </c>
      <c r="E121" s="37"/>
      <c r="F121" s="188" t="s">
        <v>189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157</v>
      </c>
      <c r="AU121" s="18" t="s">
        <v>155</v>
      </c>
    </row>
    <row r="122" spans="1:65" s="13" customFormat="1" ht="11.25">
      <c r="B122" s="192"/>
      <c r="C122" s="193"/>
      <c r="D122" s="194" t="s">
        <v>159</v>
      </c>
      <c r="E122" s="195" t="s">
        <v>19</v>
      </c>
      <c r="F122" s="196" t="s">
        <v>190</v>
      </c>
      <c r="G122" s="193"/>
      <c r="H122" s="195" t="s">
        <v>19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159</v>
      </c>
      <c r="AU122" s="202" t="s">
        <v>155</v>
      </c>
      <c r="AV122" s="13" t="s">
        <v>79</v>
      </c>
      <c r="AW122" s="13" t="s">
        <v>33</v>
      </c>
      <c r="AX122" s="13" t="s">
        <v>71</v>
      </c>
      <c r="AY122" s="202" t="s">
        <v>146</v>
      </c>
    </row>
    <row r="123" spans="1:65" s="14" customFormat="1" ht="11.25">
      <c r="B123" s="203"/>
      <c r="C123" s="204"/>
      <c r="D123" s="194" t="s">
        <v>159</v>
      </c>
      <c r="E123" s="205" t="s">
        <v>19</v>
      </c>
      <c r="F123" s="206" t="s">
        <v>1107</v>
      </c>
      <c r="G123" s="204"/>
      <c r="H123" s="207">
        <v>128.44999999999999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159</v>
      </c>
      <c r="AU123" s="213" t="s">
        <v>155</v>
      </c>
      <c r="AV123" s="14" t="s">
        <v>155</v>
      </c>
      <c r="AW123" s="14" t="s">
        <v>33</v>
      </c>
      <c r="AX123" s="14" t="s">
        <v>71</v>
      </c>
      <c r="AY123" s="213" t="s">
        <v>146</v>
      </c>
    </row>
    <row r="124" spans="1:65" s="14" customFormat="1" ht="11.25">
      <c r="B124" s="203"/>
      <c r="C124" s="204"/>
      <c r="D124" s="194" t="s">
        <v>159</v>
      </c>
      <c r="E124" s="205" t="s">
        <v>19</v>
      </c>
      <c r="F124" s="206" t="s">
        <v>1104</v>
      </c>
      <c r="G124" s="204"/>
      <c r="H124" s="207">
        <v>5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159</v>
      </c>
      <c r="AU124" s="213" t="s">
        <v>155</v>
      </c>
      <c r="AV124" s="14" t="s">
        <v>155</v>
      </c>
      <c r="AW124" s="14" t="s">
        <v>33</v>
      </c>
      <c r="AX124" s="14" t="s">
        <v>71</v>
      </c>
      <c r="AY124" s="213" t="s">
        <v>146</v>
      </c>
    </row>
    <row r="125" spans="1:65" s="15" customFormat="1" ht="11.25">
      <c r="B125" s="214"/>
      <c r="C125" s="215"/>
      <c r="D125" s="194" t="s">
        <v>159</v>
      </c>
      <c r="E125" s="216" t="s">
        <v>19</v>
      </c>
      <c r="F125" s="217" t="s">
        <v>164</v>
      </c>
      <c r="G125" s="215"/>
      <c r="H125" s="218">
        <v>133.44999999999999</v>
      </c>
      <c r="I125" s="219"/>
      <c r="J125" s="215"/>
      <c r="K125" s="215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159</v>
      </c>
      <c r="AU125" s="224" t="s">
        <v>155</v>
      </c>
      <c r="AV125" s="15" t="s">
        <v>154</v>
      </c>
      <c r="AW125" s="15" t="s">
        <v>33</v>
      </c>
      <c r="AX125" s="15" t="s">
        <v>79</v>
      </c>
      <c r="AY125" s="224" t="s">
        <v>146</v>
      </c>
    </row>
    <row r="126" spans="1:65" s="2" customFormat="1" ht="16.5" customHeight="1">
      <c r="A126" s="35"/>
      <c r="B126" s="36"/>
      <c r="C126" s="174" t="s">
        <v>173</v>
      </c>
      <c r="D126" s="174" t="s">
        <v>149</v>
      </c>
      <c r="E126" s="175" t="s">
        <v>192</v>
      </c>
      <c r="F126" s="176" t="s">
        <v>193</v>
      </c>
      <c r="G126" s="177" t="s">
        <v>152</v>
      </c>
      <c r="H126" s="178">
        <v>51.045999999999999</v>
      </c>
      <c r="I126" s="179"/>
      <c r="J126" s="180">
        <f>ROUND(I126*H126,2)</f>
        <v>0</v>
      </c>
      <c r="K126" s="176" t="s">
        <v>153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2.5999999999999998E-4</v>
      </c>
      <c r="R126" s="183">
        <f>Q126*H126</f>
        <v>1.3271959999999999E-2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154</v>
      </c>
      <c r="AT126" s="185" t="s">
        <v>149</v>
      </c>
      <c r="AU126" s="185" t="s">
        <v>155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155</v>
      </c>
      <c r="BK126" s="186">
        <f>ROUND(I126*H126,2)</f>
        <v>0</v>
      </c>
      <c r="BL126" s="18" t="s">
        <v>154</v>
      </c>
      <c r="BM126" s="185" t="s">
        <v>194</v>
      </c>
    </row>
    <row r="127" spans="1:65" s="2" customFormat="1" ht="11.25">
      <c r="A127" s="35"/>
      <c r="B127" s="36"/>
      <c r="C127" s="37"/>
      <c r="D127" s="187" t="s">
        <v>157</v>
      </c>
      <c r="E127" s="37"/>
      <c r="F127" s="188" t="s">
        <v>195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157</v>
      </c>
      <c r="AU127" s="18" t="s">
        <v>155</v>
      </c>
    </row>
    <row r="128" spans="1:65" s="13" customFormat="1" ht="11.25">
      <c r="B128" s="192"/>
      <c r="C128" s="193"/>
      <c r="D128" s="194" t="s">
        <v>159</v>
      </c>
      <c r="E128" s="195" t="s">
        <v>19</v>
      </c>
      <c r="F128" s="196" t="s">
        <v>190</v>
      </c>
      <c r="G128" s="193"/>
      <c r="H128" s="195" t="s">
        <v>19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159</v>
      </c>
      <c r="AU128" s="202" t="s">
        <v>155</v>
      </c>
      <c r="AV128" s="13" t="s">
        <v>79</v>
      </c>
      <c r="AW128" s="13" t="s">
        <v>33</v>
      </c>
      <c r="AX128" s="13" t="s">
        <v>71</v>
      </c>
      <c r="AY128" s="202" t="s">
        <v>146</v>
      </c>
    </row>
    <row r="129" spans="1:65" s="14" customFormat="1" ht="11.25">
      <c r="B129" s="203"/>
      <c r="C129" s="204"/>
      <c r="D129" s="194" t="s">
        <v>159</v>
      </c>
      <c r="E129" s="205" t="s">
        <v>19</v>
      </c>
      <c r="F129" s="206" t="s">
        <v>1103</v>
      </c>
      <c r="G129" s="204"/>
      <c r="H129" s="207">
        <v>46.045999999999999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159</v>
      </c>
      <c r="AU129" s="213" t="s">
        <v>155</v>
      </c>
      <c r="AV129" s="14" t="s">
        <v>155</v>
      </c>
      <c r="AW129" s="14" t="s">
        <v>33</v>
      </c>
      <c r="AX129" s="14" t="s">
        <v>71</v>
      </c>
      <c r="AY129" s="213" t="s">
        <v>146</v>
      </c>
    </row>
    <row r="130" spans="1:65" s="14" customFormat="1" ht="11.25">
      <c r="B130" s="203"/>
      <c r="C130" s="204"/>
      <c r="D130" s="194" t="s">
        <v>159</v>
      </c>
      <c r="E130" s="205" t="s">
        <v>19</v>
      </c>
      <c r="F130" s="206" t="s">
        <v>1104</v>
      </c>
      <c r="G130" s="204"/>
      <c r="H130" s="207">
        <v>5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159</v>
      </c>
      <c r="AU130" s="213" t="s">
        <v>155</v>
      </c>
      <c r="AV130" s="14" t="s">
        <v>155</v>
      </c>
      <c r="AW130" s="14" t="s">
        <v>33</v>
      </c>
      <c r="AX130" s="14" t="s">
        <v>71</v>
      </c>
      <c r="AY130" s="213" t="s">
        <v>146</v>
      </c>
    </row>
    <row r="131" spans="1:65" s="15" customFormat="1" ht="11.25">
      <c r="B131" s="214"/>
      <c r="C131" s="215"/>
      <c r="D131" s="194" t="s">
        <v>159</v>
      </c>
      <c r="E131" s="216" t="s">
        <v>19</v>
      </c>
      <c r="F131" s="217" t="s">
        <v>164</v>
      </c>
      <c r="G131" s="215"/>
      <c r="H131" s="218">
        <v>51.045999999999999</v>
      </c>
      <c r="I131" s="219"/>
      <c r="J131" s="215"/>
      <c r="K131" s="215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159</v>
      </c>
      <c r="AU131" s="224" t="s">
        <v>155</v>
      </c>
      <c r="AV131" s="15" t="s">
        <v>154</v>
      </c>
      <c r="AW131" s="15" t="s">
        <v>33</v>
      </c>
      <c r="AX131" s="15" t="s">
        <v>79</v>
      </c>
      <c r="AY131" s="224" t="s">
        <v>146</v>
      </c>
    </row>
    <row r="132" spans="1:65" s="2" customFormat="1" ht="16.5" customHeight="1">
      <c r="A132" s="35"/>
      <c r="B132" s="36"/>
      <c r="C132" s="174" t="s">
        <v>196</v>
      </c>
      <c r="D132" s="174" t="s">
        <v>149</v>
      </c>
      <c r="E132" s="175" t="s">
        <v>197</v>
      </c>
      <c r="F132" s="176" t="s">
        <v>198</v>
      </c>
      <c r="G132" s="177" t="s">
        <v>152</v>
      </c>
      <c r="H132" s="178">
        <v>5.6</v>
      </c>
      <c r="I132" s="179"/>
      <c r="J132" s="180">
        <f>ROUND(I132*H132,2)</f>
        <v>0</v>
      </c>
      <c r="K132" s="176" t="s">
        <v>153</v>
      </c>
      <c r="L132" s="40"/>
      <c r="M132" s="181" t="s">
        <v>19</v>
      </c>
      <c r="N132" s="182" t="s">
        <v>43</v>
      </c>
      <c r="O132" s="65"/>
      <c r="P132" s="183">
        <f>O132*H132</f>
        <v>0</v>
      </c>
      <c r="Q132" s="183">
        <v>0.04</v>
      </c>
      <c r="R132" s="183">
        <f>Q132*H132</f>
        <v>0.22399999999999998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154</v>
      </c>
      <c r="AT132" s="185" t="s">
        <v>149</v>
      </c>
      <c r="AU132" s="185" t="s">
        <v>155</v>
      </c>
      <c r="AY132" s="18" t="s">
        <v>146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155</v>
      </c>
      <c r="BK132" s="186">
        <f>ROUND(I132*H132,2)</f>
        <v>0</v>
      </c>
      <c r="BL132" s="18" t="s">
        <v>154</v>
      </c>
      <c r="BM132" s="185" t="s">
        <v>199</v>
      </c>
    </row>
    <row r="133" spans="1:65" s="2" customFormat="1" ht="11.25">
      <c r="A133" s="35"/>
      <c r="B133" s="36"/>
      <c r="C133" s="37"/>
      <c r="D133" s="187" t="s">
        <v>157</v>
      </c>
      <c r="E133" s="37"/>
      <c r="F133" s="188" t="s">
        <v>200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157</v>
      </c>
      <c r="AU133" s="18" t="s">
        <v>155</v>
      </c>
    </row>
    <row r="134" spans="1:65" s="13" customFormat="1" ht="11.25">
      <c r="B134" s="192"/>
      <c r="C134" s="193"/>
      <c r="D134" s="194" t="s">
        <v>159</v>
      </c>
      <c r="E134" s="195" t="s">
        <v>19</v>
      </c>
      <c r="F134" s="196" t="s">
        <v>201</v>
      </c>
      <c r="G134" s="193"/>
      <c r="H134" s="195" t="s">
        <v>19</v>
      </c>
      <c r="I134" s="197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159</v>
      </c>
      <c r="AU134" s="202" t="s">
        <v>155</v>
      </c>
      <c r="AV134" s="13" t="s">
        <v>79</v>
      </c>
      <c r="AW134" s="13" t="s">
        <v>33</v>
      </c>
      <c r="AX134" s="13" t="s">
        <v>71</v>
      </c>
      <c r="AY134" s="202" t="s">
        <v>146</v>
      </c>
    </row>
    <row r="135" spans="1:65" s="14" customFormat="1" ht="11.25">
      <c r="B135" s="203"/>
      <c r="C135" s="204"/>
      <c r="D135" s="194" t="s">
        <v>159</v>
      </c>
      <c r="E135" s="205" t="s">
        <v>19</v>
      </c>
      <c r="F135" s="206" t="s">
        <v>1108</v>
      </c>
      <c r="G135" s="204"/>
      <c r="H135" s="207">
        <v>5.6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159</v>
      </c>
      <c r="AU135" s="213" t="s">
        <v>155</v>
      </c>
      <c r="AV135" s="14" t="s">
        <v>155</v>
      </c>
      <c r="AW135" s="14" t="s">
        <v>33</v>
      </c>
      <c r="AX135" s="14" t="s">
        <v>79</v>
      </c>
      <c r="AY135" s="213" t="s">
        <v>146</v>
      </c>
    </row>
    <row r="136" spans="1:65" s="2" customFormat="1" ht="24.2" customHeight="1">
      <c r="A136" s="35"/>
      <c r="B136" s="36"/>
      <c r="C136" s="174" t="s">
        <v>203</v>
      </c>
      <c r="D136" s="174" t="s">
        <v>149</v>
      </c>
      <c r="E136" s="175" t="s">
        <v>204</v>
      </c>
      <c r="F136" s="176" t="s">
        <v>205</v>
      </c>
      <c r="G136" s="177" t="s">
        <v>152</v>
      </c>
      <c r="H136" s="178">
        <v>51.045999999999999</v>
      </c>
      <c r="I136" s="179"/>
      <c r="J136" s="180">
        <f>ROUND(I136*H136,2)</f>
        <v>0</v>
      </c>
      <c r="K136" s="176" t="s">
        <v>153</v>
      </c>
      <c r="L136" s="40"/>
      <c r="M136" s="181" t="s">
        <v>19</v>
      </c>
      <c r="N136" s="182" t="s">
        <v>43</v>
      </c>
      <c r="O136" s="65"/>
      <c r="P136" s="183">
        <f>O136*H136</f>
        <v>0</v>
      </c>
      <c r="Q136" s="183">
        <v>4.3800000000000002E-3</v>
      </c>
      <c r="R136" s="183">
        <f>Q136*H136</f>
        <v>0.22358148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154</v>
      </c>
      <c r="AT136" s="185" t="s">
        <v>149</v>
      </c>
      <c r="AU136" s="185" t="s">
        <v>155</v>
      </c>
      <c r="AY136" s="18" t="s">
        <v>146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155</v>
      </c>
      <c r="BK136" s="186">
        <f>ROUND(I136*H136,2)</f>
        <v>0</v>
      </c>
      <c r="BL136" s="18" t="s">
        <v>154</v>
      </c>
      <c r="BM136" s="185" t="s">
        <v>206</v>
      </c>
    </row>
    <row r="137" spans="1:65" s="2" customFormat="1" ht="11.25">
      <c r="A137" s="35"/>
      <c r="B137" s="36"/>
      <c r="C137" s="37"/>
      <c r="D137" s="187" t="s">
        <v>157</v>
      </c>
      <c r="E137" s="37"/>
      <c r="F137" s="188" t="s">
        <v>207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157</v>
      </c>
      <c r="AU137" s="18" t="s">
        <v>155</v>
      </c>
    </row>
    <row r="138" spans="1:65" s="13" customFormat="1" ht="11.25">
      <c r="B138" s="192"/>
      <c r="C138" s="193"/>
      <c r="D138" s="194" t="s">
        <v>159</v>
      </c>
      <c r="E138" s="195" t="s">
        <v>19</v>
      </c>
      <c r="F138" s="196" t="s">
        <v>208</v>
      </c>
      <c r="G138" s="193"/>
      <c r="H138" s="195" t="s">
        <v>19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159</v>
      </c>
      <c r="AU138" s="202" t="s">
        <v>155</v>
      </c>
      <c r="AV138" s="13" t="s">
        <v>79</v>
      </c>
      <c r="AW138" s="13" t="s">
        <v>33</v>
      </c>
      <c r="AX138" s="13" t="s">
        <v>71</v>
      </c>
      <c r="AY138" s="202" t="s">
        <v>146</v>
      </c>
    </row>
    <row r="139" spans="1:65" s="14" customFormat="1" ht="11.25">
      <c r="B139" s="203"/>
      <c r="C139" s="204"/>
      <c r="D139" s="194" t="s">
        <v>159</v>
      </c>
      <c r="E139" s="205" t="s">
        <v>19</v>
      </c>
      <c r="F139" s="206" t="s">
        <v>1103</v>
      </c>
      <c r="G139" s="204"/>
      <c r="H139" s="207">
        <v>46.045999999999999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159</v>
      </c>
      <c r="AU139" s="213" t="s">
        <v>155</v>
      </c>
      <c r="AV139" s="14" t="s">
        <v>155</v>
      </c>
      <c r="AW139" s="14" t="s">
        <v>33</v>
      </c>
      <c r="AX139" s="14" t="s">
        <v>71</v>
      </c>
      <c r="AY139" s="213" t="s">
        <v>146</v>
      </c>
    </row>
    <row r="140" spans="1:65" s="14" customFormat="1" ht="11.25">
      <c r="B140" s="203"/>
      <c r="C140" s="204"/>
      <c r="D140" s="194" t="s">
        <v>159</v>
      </c>
      <c r="E140" s="205" t="s">
        <v>19</v>
      </c>
      <c r="F140" s="206" t="s">
        <v>1104</v>
      </c>
      <c r="G140" s="204"/>
      <c r="H140" s="207">
        <v>5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159</v>
      </c>
      <c r="AU140" s="213" t="s">
        <v>155</v>
      </c>
      <c r="AV140" s="14" t="s">
        <v>155</v>
      </c>
      <c r="AW140" s="14" t="s">
        <v>33</v>
      </c>
      <c r="AX140" s="14" t="s">
        <v>71</v>
      </c>
      <c r="AY140" s="213" t="s">
        <v>146</v>
      </c>
    </row>
    <row r="141" spans="1:65" s="15" customFormat="1" ht="11.25">
      <c r="B141" s="214"/>
      <c r="C141" s="215"/>
      <c r="D141" s="194" t="s">
        <v>159</v>
      </c>
      <c r="E141" s="216" t="s">
        <v>19</v>
      </c>
      <c r="F141" s="217" t="s">
        <v>164</v>
      </c>
      <c r="G141" s="215"/>
      <c r="H141" s="218">
        <v>51.045999999999999</v>
      </c>
      <c r="I141" s="219"/>
      <c r="J141" s="215"/>
      <c r="K141" s="215"/>
      <c r="L141" s="220"/>
      <c r="M141" s="221"/>
      <c r="N141" s="222"/>
      <c r="O141" s="222"/>
      <c r="P141" s="222"/>
      <c r="Q141" s="222"/>
      <c r="R141" s="222"/>
      <c r="S141" s="222"/>
      <c r="T141" s="223"/>
      <c r="AT141" s="224" t="s">
        <v>159</v>
      </c>
      <c r="AU141" s="224" t="s">
        <v>155</v>
      </c>
      <c r="AV141" s="15" t="s">
        <v>154</v>
      </c>
      <c r="AW141" s="15" t="s">
        <v>33</v>
      </c>
      <c r="AX141" s="15" t="s">
        <v>79</v>
      </c>
      <c r="AY141" s="224" t="s">
        <v>146</v>
      </c>
    </row>
    <row r="142" spans="1:65" s="2" customFormat="1" ht="24.2" customHeight="1">
      <c r="A142" s="35"/>
      <c r="B142" s="36"/>
      <c r="C142" s="174" t="s">
        <v>209</v>
      </c>
      <c r="D142" s="174" t="s">
        <v>149</v>
      </c>
      <c r="E142" s="175" t="s">
        <v>210</v>
      </c>
      <c r="F142" s="176" t="s">
        <v>211</v>
      </c>
      <c r="G142" s="177" t="s">
        <v>152</v>
      </c>
      <c r="H142" s="178">
        <v>106.08</v>
      </c>
      <c r="I142" s="179"/>
      <c r="J142" s="180">
        <f>ROUND(I142*H142,2)</f>
        <v>0</v>
      </c>
      <c r="K142" s="176" t="s">
        <v>153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1.54E-2</v>
      </c>
      <c r="R142" s="183">
        <f>Q142*H142</f>
        <v>1.633632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154</v>
      </c>
      <c r="AT142" s="185" t="s">
        <v>149</v>
      </c>
      <c r="AU142" s="185" t="s">
        <v>155</v>
      </c>
      <c r="AY142" s="18" t="s">
        <v>146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155</v>
      </c>
      <c r="BK142" s="186">
        <f>ROUND(I142*H142,2)</f>
        <v>0</v>
      </c>
      <c r="BL142" s="18" t="s">
        <v>154</v>
      </c>
      <c r="BM142" s="185" t="s">
        <v>212</v>
      </c>
    </row>
    <row r="143" spans="1:65" s="2" customFormat="1" ht="11.25">
      <c r="A143" s="35"/>
      <c r="B143" s="36"/>
      <c r="C143" s="37"/>
      <c r="D143" s="187" t="s">
        <v>157</v>
      </c>
      <c r="E143" s="37"/>
      <c r="F143" s="188" t="s">
        <v>213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157</v>
      </c>
      <c r="AU143" s="18" t="s">
        <v>155</v>
      </c>
    </row>
    <row r="144" spans="1:65" s="13" customFormat="1" ht="11.25">
      <c r="B144" s="192"/>
      <c r="C144" s="193"/>
      <c r="D144" s="194" t="s">
        <v>159</v>
      </c>
      <c r="E144" s="195" t="s">
        <v>19</v>
      </c>
      <c r="F144" s="196" t="s">
        <v>214</v>
      </c>
      <c r="G144" s="193"/>
      <c r="H144" s="195" t="s">
        <v>19</v>
      </c>
      <c r="I144" s="197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159</v>
      </c>
      <c r="AU144" s="202" t="s">
        <v>155</v>
      </c>
      <c r="AV144" s="13" t="s">
        <v>79</v>
      </c>
      <c r="AW144" s="13" t="s">
        <v>33</v>
      </c>
      <c r="AX144" s="13" t="s">
        <v>71</v>
      </c>
      <c r="AY144" s="202" t="s">
        <v>146</v>
      </c>
    </row>
    <row r="145" spans="1:65" s="14" customFormat="1" ht="11.25">
      <c r="B145" s="203"/>
      <c r="C145" s="204"/>
      <c r="D145" s="194" t="s">
        <v>159</v>
      </c>
      <c r="E145" s="205" t="s">
        <v>19</v>
      </c>
      <c r="F145" s="206" t="s">
        <v>1109</v>
      </c>
      <c r="G145" s="204"/>
      <c r="H145" s="207">
        <v>101.08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159</v>
      </c>
      <c r="AU145" s="213" t="s">
        <v>155</v>
      </c>
      <c r="AV145" s="14" t="s">
        <v>155</v>
      </c>
      <c r="AW145" s="14" t="s">
        <v>33</v>
      </c>
      <c r="AX145" s="14" t="s">
        <v>71</v>
      </c>
      <c r="AY145" s="213" t="s">
        <v>146</v>
      </c>
    </row>
    <row r="146" spans="1:65" s="14" customFormat="1" ht="11.25">
      <c r="B146" s="203"/>
      <c r="C146" s="204"/>
      <c r="D146" s="194" t="s">
        <v>159</v>
      </c>
      <c r="E146" s="205" t="s">
        <v>19</v>
      </c>
      <c r="F146" s="206" t="s">
        <v>1104</v>
      </c>
      <c r="G146" s="204"/>
      <c r="H146" s="207">
        <v>5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159</v>
      </c>
      <c r="AU146" s="213" t="s">
        <v>155</v>
      </c>
      <c r="AV146" s="14" t="s">
        <v>155</v>
      </c>
      <c r="AW146" s="14" t="s">
        <v>33</v>
      </c>
      <c r="AX146" s="14" t="s">
        <v>71</v>
      </c>
      <c r="AY146" s="213" t="s">
        <v>146</v>
      </c>
    </row>
    <row r="147" spans="1:65" s="15" customFormat="1" ht="11.25">
      <c r="B147" s="214"/>
      <c r="C147" s="215"/>
      <c r="D147" s="194" t="s">
        <v>159</v>
      </c>
      <c r="E147" s="216" t="s">
        <v>19</v>
      </c>
      <c r="F147" s="217" t="s">
        <v>164</v>
      </c>
      <c r="G147" s="215"/>
      <c r="H147" s="218">
        <v>106.08</v>
      </c>
      <c r="I147" s="219"/>
      <c r="J147" s="215"/>
      <c r="K147" s="215"/>
      <c r="L147" s="220"/>
      <c r="M147" s="221"/>
      <c r="N147" s="222"/>
      <c r="O147" s="222"/>
      <c r="P147" s="222"/>
      <c r="Q147" s="222"/>
      <c r="R147" s="222"/>
      <c r="S147" s="222"/>
      <c r="T147" s="223"/>
      <c r="AT147" s="224" t="s">
        <v>159</v>
      </c>
      <c r="AU147" s="224" t="s">
        <v>155</v>
      </c>
      <c r="AV147" s="15" t="s">
        <v>154</v>
      </c>
      <c r="AW147" s="15" t="s">
        <v>33</v>
      </c>
      <c r="AX147" s="15" t="s">
        <v>79</v>
      </c>
      <c r="AY147" s="224" t="s">
        <v>146</v>
      </c>
    </row>
    <row r="148" spans="1:65" s="2" customFormat="1" ht="24.2" customHeight="1">
      <c r="A148" s="35"/>
      <c r="B148" s="36"/>
      <c r="C148" s="174" t="s">
        <v>87</v>
      </c>
      <c r="D148" s="174" t="s">
        <v>149</v>
      </c>
      <c r="E148" s="175" t="s">
        <v>216</v>
      </c>
      <c r="F148" s="176" t="s">
        <v>217</v>
      </c>
      <c r="G148" s="177" t="s">
        <v>152</v>
      </c>
      <c r="H148" s="178">
        <v>27.37</v>
      </c>
      <c r="I148" s="179"/>
      <c r="J148" s="180">
        <f>ROUND(I148*H148,2)</f>
        <v>0</v>
      </c>
      <c r="K148" s="176" t="s">
        <v>153</v>
      </c>
      <c r="L148" s="40"/>
      <c r="M148" s="181" t="s">
        <v>19</v>
      </c>
      <c r="N148" s="182" t="s">
        <v>43</v>
      </c>
      <c r="O148" s="65"/>
      <c r="P148" s="183">
        <f>O148*H148</f>
        <v>0</v>
      </c>
      <c r="Q148" s="183">
        <v>1.8380000000000001E-2</v>
      </c>
      <c r="R148" s="183">
        <f>Q148*H148</f>
        <v>0.50306060000000008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154</v>
      </c>
      <c r="AT148" s="185" t="s">
        <v>149</v>
      </c>
      <c r="AU148" s="185" t="s">
        <v>155</v>
      </c>
      <c r="AY148" s="18" t="s">
        <v>146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155</v>
      </c>
      <c r="BK148" s="186">
        <f>ROUND(I148*H148,2)</f>
        <v>0</v>
      </c>
      <c r="BL148" s="18" t="s">
        <v>154</v>
      </c>
      <c r="BM148" s="185" t="s">
        <v>218</v>
      </c>
    </row>
    <row r="149" spans="1:65" s="2" customFormat="1" ht="11.25">
      <c r="A149" s="35"/>
      <c r="B149" s="36"/>
      <c r="C149" s="37"/>
      <c r="D149" s="187" t="s">
        <v>157</v>
      </c>
      <c r="E149" s="37"/>
      <c r="F149" s="188" t="s">
        <v>219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157</v>
      </c>
      <c r="AU149" s="18" t="s">
        <v>155</v>
      </c>
    </row>
    <row r="150" spans="1:65" s="13" customFormat="1" ht="11.25">
      <c r="B150" s="192"/>
      <c r="C150" s="193"/>
      <c r="D150" s="194" t="s">
        <v>159</v>
      </c>
      <c r="E150" s="195" t="s">
        <v>19</v>
      </c>
      <c r="F150" s="196" t="s">
        <v>220</v>
      </c>
      <c r="G150" s="193"/>
      <c r="H150" s="195" t="s">
        <v>19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159</v>
      </c>
      <c r="AU150" s="202" t="s">
        <v>155</v>
      </c>
      <c r="AV150" s="13" t="s">
        <v>79</v>
      </c>
      <c r="AW150" s="13" t="s">
        <v>33</v>
      </c>
      <c r="AX150" s="13" t="s">
        <v>71</v>
      </c>
      <c r="AY150" s="202" t="s">
        <v>146</v>
      </c>
    </row>
    <row r="151" spans="1:65" s="14" customFormat="1" ht="11.25">
      <c r="B151" s="203"/>
      <c r="C151" s="204"/>
      <c r="D151" s="194" t="s">
        <v>159</v>
      </c>
      <c r="E151" s="205" t="s">
        <v>19</v>
      </c>
      <c r="F151" s="206" t="s">
        <v>1110</v>
      </c>
      <c r="G151" s="204"/>
      <c r="H151" s="207">
        <v>27.37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159</v>
      </c>
      <c r="AU151" s="213" t="s">
        <v>155</v>
      </c>
      <c r="AV151" s="14" t="s">
        <v>155</v>
      </c>
      <c r="AW151" s="14" t="s">
        <v>33</v>
      </c>
      <c r="AX151" s="14" t="s">
        <v>79</v>
      </c>
      <c r="AY151" s="213" t="s">
        <v>146</v>
      </c>
    </row>
    <row r="152" spans="1:65" s="2" customFormat="1" ht="24.2" customHeight="1">
      <c r="A152" s="35"/>
      <c r="B152" s="36"/>
      <c r="C152" s="174" t="s">
        <v>90</v>
      </c>
      <c r="D152" s="174" t="s">
        <v>149</v>
      </c>
      <c r="E152" s="175" t="s">
        <v>222</v>
      </c>
      <c r="F152" s="176" t="s">
        <v>223</v>
      </c>
      <c r="G152" s="177" t="s">
        <v>152</v>
      </c>
      <c r="H152" s="178">
        <v>524.20000000000005</v>
      </c>
      <c r="I152" s="179"/>
      <c r="J152" s="180">
        <f>ROUND(I152*H152,2)</f>
        <v>0</v>
      </c>
      <c r="K152" s="176" t="s">
        <v>153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7.9000000000000008E-3</v>
      </c>
      <c r="R152" s="183">
        <f>Q152*H152</f>
        <v>4.1411800000000012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154</v>
      </c>
      <c r="AT152" s="185" t="s">
        <v>149</v>
      </c>
      <c r="AU152" s="185" t="s">
        <v>155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155</v>
      </c>
      <c r="BK152" s="186">
        <f>ROUND(I152*H152,2)</f>
        <v>0</v>
      </c>
      <c r="BL152" s="18" t="s">
        <v>154</v>
      </c>
      <c r="BM152" s="185" t="s">
        <v>224</v>
      </c>
    </row>
    <row r="153" spans="1:65" s="2" customFormat="1" ht="11.25">
      <c r="A153" s="35"/>
      <c r="B153" s="36"/>
      <c r="C153" s="37"/>
      <c r="D153" s="187" t="s">
        <v>157</v>
      </c>
      <c r="E153" s="37"/>
      <c r="F153" s="188" t="s">
        <v>225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157</v>
      </c>
      <c r="AU153" s="18" t="s">
        <v>155</v>
      </c>
    </row>
    <row r="154" spans="1:65" s="13" customFormat="1" ht="11.25">
      <c r="B154" s="192"/>
      <c r="C154" s="193"/>
      <c r="D154" s="194" t="s">
        <v>159</v>
      </c>
      <c r="E154" s="195" t="s">
        <v>19</v>
      </c>
      <c r="F154" s="196" t="s">
        <v>214</v>
      </c>
      <c r="G154" s="193"/>
      <c r="H154" s="195" t="s">
        <v>19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159</v>
      </c>
      <c r="AU154" s="202" t="s">
        <v>155</v>
      </c>
      <c r="AV154" s="13" t="s">
        <v>79</v>
      </c>
      <c r="AW154" s="13" t="s">
        <v>33</v>
      </c>
      <c r="AX154" s="13" t="s">
        <v>71</v>
      </c>
      <c r="AY154" s="202" t="s">
        <v>146</v>
      </c>
    </row>
    <row r="155" spans="1:65" s="14" customFormat="1" ht="11.25">
      <c r="B155" s="203"/>
      <c r="C155" s="204"/>
      <c r="D155" s="194" t="s">
        <v>159</v>
      </c>
      <c r="E155" s="205" t="s">
        <v>19</v>
      </c>
      <c r="F155" s="206" t="s">
        <v>1111</v>
      </c>
      <c r="G155" s="204"/>
      <c r="H155" s="207">
        <v>394.72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159</v>
      </c>
      <c r="AU155" s="213" t="s">
        <v>155</v>
      </c>
      <c r="AV155" s="14" t="s">
        <v>155</v>
      </c>
      <c r="AW155" s="14" t="s">
        <v>33</v>
      </c>
      <c r="AX155" s="14" t="s">
        <v>71</v>
      </c>
      <c r="AY155" s="213" t="s">
        <v>146</v>
      </c>
    </row>
    <row r="156" spans="1:65" s="14" customFormat="1" ht="11.25">
      <c r="B156" s="203"/>
      <c r="C156" s="204"/>
      <c r="D156" s="194" t="s">
        <v>159</v>
      </c>
      <c r="E156" s="205" t="s">
        <v>19</v>
      </c>
      <c r="F156" s="206" t="s">
        <v>227</v>
      </c>
      <c r="G156" s="204"/>
      <c r="H156" s="207">
        <v>20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159</v>
      </c>
      <c r="AU156" s="213" t="s">
        <v>155</v>
      </c>
      <c r="AV156" s="14" t="s">
        <v>155</v>
      </c>
      <c r="AW156" s="14" t="s">
        <v>33</v>
      </c>
      <c r="AX156" s="14" t="s">
        <v>71</v>
      </c>
      <c r="AY156" s="213" t="s">
        <v>146</v>
      </c>
    </row>
    <row r="157" spans="1:65" s="13" customFormat="1" ht="11.25">
      <c r="B157" s="192"/>
      <c r="C157" s="193"/>
      <c r="D157" s="194" t="s">
        <v>159</v>
      </c>
      <c r="E157" s="195" t="s">
        <v>19</v>
      </c>
      <c r="F157" s="196" t="s">
        <v>220</v>
      </c>
      <c r="G157" s="193"/>
      <c r="H157" s="195" t="s">
        <v>19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159</v>
      </c>
      <c r="AU157" s="202" t="s">
        <v>155</v>
      </c>
      <c r="AV157" s="13" t="s">
        <v>79</v>
      </c>
      <c r="AW157" s="13" t="s">
        <v>33</v>
      </c>
      <c r="AX157" s="13" t="s">
        <v>71</v>
      </c>
      <c r="AY157" s="202" t="s">
        <v>146</v>
      </c>
    </row>
    <row r="158" spans="1:65" s="14" customFormat="1" ht="11.25">
      <c r="B158" s="203"/>
      <c r="C158" s="204"/>
      <c r="D158" s="194" t="s">
        <v>159</v>
      </c>
      <c r="E158" s="205" t="s">
        <v>19</v>
      </c>
      <c r="F158" s="206" t="s">
        <v>1112</v>
      </c>
      <c r="G158" s="204"/>
      <c r="H158" s="207">
        <v>109.48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159</v>
      </c>
      <c r="AU158" s="213" t="s">
        <v>155</v>
      </c>
      <c r="AV158" s="14" t="s">
        <v>155</v>
      </c>
      <c r="AW158" s="14" t="s">
        <v>33</v>
      </c>
      <c r="AX158" s="14" t="s">
        <v>71</v>
      </c>
      <c r="AY158" s="213" t="s">
        <v>146</v>
      </c>
    </row>
    <row r="159" spans="1:65" s="15" customFormat="1" ht="11.25">
      <c r="B159" s="214"/>
      <c r="C159" s="215"/>
      <c r="D159" s="194" t="s">
        <v>159</v>
      </c>
      <c r="E159" s="216" t="s">
        <v>19</v>
      </c>
      <c r="F159" s="217" t="s">
        <v>164</v>
      </c>
      <c r="G159" s="215"/>
      <c r="H159" s="218">
        <v>524.20000000000005</v>
      </c>
      <c r="I159" s="219"/>
      <c r="J159" s="215"/>
      <c r="K159" s="215"/>
      <c r="L159" s="220"/>
      <c r="M159" s="221"/>
      <c r="N159" s="222"/>
      <c r="O159" s="222"/>
      <c r="P159" s="222"/>
      <c r="Q159" s="222"/>
      <c r="R159" s="222"/>
      <c r="S159" s="222"/>
      <c r="T159" s="223"/>
      <c r="AT159" s="224" t="s">
        <v>159</v>
      </c>
      <c r="AU159" s="224" t="s">
        <v>155</v>
      </c>
      <c r="AV159" s="15" t="s">
        <v>154</v>
      </c>
      <c r="AW159" s="15" t="s">
        <v>33</v>
      </c>
      <c r="AX159" s="15" t="s">
        <v>79</v>
      </c>
      <c r="AY159" s="224" t="s">
        <v>146</v>
      </c>
    </row>
    <row r="160" spans="1:65" s="2" customFormat="1" ht="21.75" customHeight="1">
      <c r="A160" s="35"/>
      <c r="B160" s="36"/>
      <c r="C160" s="174" t="s">
        <v>93</v>
      </c>
      <c r="D160" s="174" t="s">
        <v>149</v>
      </c>
      <c r="E160" s="175" t="s">
        <v>229</v>
      </c>
      <c r="F160" s="176" t="s">
        <v>230</v>
      </c>
      <c r="G160" s="177" t="s">
        <v>231</v>
      </c>
      <c r="H160" s="178">
        <v>7</v>
      </c>
      <c r="I160" s="179"/>
      <c r="J160" s="180">
        <f>ROUND(I160*H160,2)</f>
        <v>0</v>
      </c>
      <c r="K160" s="176" t="s">
        <v>153</v>
      </c>
      <c r="L160" s="40"/>
      <c r="M160" s="181" t="s">
        <v>19</v>
      </c>
      <c r="N160" s="182" t="s">
        <v>43</v>
      </c>
      <c r="O160" s="65"/>
      <c r="P160" s="183">
        <f>O160*H160</f>
        <v>0</v>
      </c>
      <c r="Q160" s="183">
        <v>0.1575</v>
      </c>
      <c r="R160" s="183">
        <f>Q160*H160</f>
        <v>1.1025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154</v>
      </c>
      <c r="AT160" s="185" t="s">
        <v>149</v>
      </c>
      <c r="AU160" s="185" t="s">
        <v>155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155</v>
      </c>
      <c r="BK160" s="186">
        <f>ROUND(I160*H160,2)</f>
        <v>0</v>
      </c>
      <c r="BL160" s="18" t="s">
        <v>154</v>
      </c>
      <c r="BM160" s="185" t="s">
        <v>232</v>
      </c>
    </row>
    <row r="161" spans="1:65" s="2" customFormat="1" ht="11.25">
      <c r="A161" s="35"/>
      <c r="B161" s="36"/>
      <c r="C161" s="37"/>
      <c r="D161" s="187" t="s">
        <v>157</v>
      </c>
      <c r="E161" s="37"/>
      <c r="F161" s="188" t="s">
        <v>233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157</v>
      </c>
      <c r="AU161" s="18" t="s">
        <v>155</v>
      </c>
    </row>
    <row r="162" spans="1:65" s="13" customFormat="1" ht="11.25">
      <c r="B162" s="192"/>
      <c r="C162" s="193"/>
      <c r="D162" s="194" t="s">
        <v>159</v>
      </c>
      <c r="E162" s="195" t="s">
        <v>19</v>
      </c>
      <c r="F162" s="196" t="s">
        <v>234</v>
      </c>
      <c r="G162" s="193"/>
      <c r="H162" s="195" t="s">
        <v>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159</v>
      </c>
      <c r="AU162" s="202" t="s">
        <v>155</v>
      </c>
      <c r="AV162" s="13" t="s">
        <v>79</v>
      </c>
      <c r="AW162" s="13" t="s">
        <v>33</v>
      </c>
      <c r="AX162" s="13" t="s">
        <v>71</v>
      </c>
      <c r="AY162" s="202" t="s">
        <v>146</v>
      </c>
    </row>
    <row r="163" spans="1:65" s="14" customFormat="1" ht="11.25">
      <c r="B163" s="203"/>
      <c r="C163" s="204"/>
      <c r="D163" s="194" t="s">
        <v>159</v>
      </c>
      <c r="E163" s="205" t="s">
        <v>19</v>
      </c>
      <c r="F163" s="206" t="s">
        <v>196</v>
      </c>
      <c r="G163" s="204"/>
      <c r="H163" s="207">
        <v>7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159</v>
      </c>
      <c r="AU163" s="213" t="s">
        <v>155</v>
      </c>
      <c r="AV163" s="14" t="s">
        <v>155</v>
      </c>
      <c r="AW163" s="14" t="s">
        <v>33</v>
      </c>
      <c r="AX163" s="14" t="s">
        <v>79</v>
      </c>
      <c r="AY163" s="213" t="s">
        <v>146</v>
      </c>
    </row>
    <row r="164" spans="1:65" s="2" customFormat="1" ht="24.2" customHeight="1">
      <c r="A164" s="35"/>
      <c r="B164" s="36"/>
      <c r="C164" s="174" t="s">
        <v>96</v>
      </c>
      <c r="D164" s="174" t="s">
        <v>149</v>
      </c>
      <c r="E164" s="175" t="s">
        <v>235</v>
      </c>
      <c r="F164" s="176" t="s">
        <v>236</v>
      </c>
      <c r="G164" s="177" t="s">
        <v>152</v>
      </c>
      <c r="H164" s="178">
        <v>336.642</v>
      </c>
      <c r="I164" s="179"/>
      <c r="J164" s="180">
        <f>ROUND(I164*H164,2)</f>
        <v>0</v>
      </c>
      <c r="K164" s="176" t="s">
        <v>153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154</v>
      </c>
      <c r="AT164" s="185" t="s">
        <v>149</v>
      </c>
      <c r="AU164" s="185" t="s">
        <v>155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155</v>
      </c>
      <c r="BK164" s="186">
        <f>ROUND(I164*H164,2)</f>
        <v>0</v>
      </c>
      <c r="BL164" s="18" t="s">
        <v>154</v>
      </c>
      <c r="BM164" s="185" t="s">
        <v>237</v>
      </c>
    </row>
    <row r="165" spans="1:65" s="2" customFormat="1" ht="11.25">
      <c r="A165" s="35"/>
      <c r="B165" s="36"/>
      <c r="C165" s="37"/>
      <c r="D165" s="187" t="s">
        <v>157</v>
      </c>
      <c r="E165" s="37"/>
      <c r="F165" s="188" t="s">
        <v>238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157</v>
      </c>
      <c r="AU165" s="18" t="s">
        <v>155</v>
      </c>
    </row>
    <row r="166" spans="1:65" s="13" customFormat="1" ht="11.25">
      <c r="B166" s="192"/>
      <c r="C166" s="193"/>
      <c r="D166" s="194" t="s">
        <v>159</v>
      </c>
      <c r="E166" s="195" t="s">
        <v>19</v>
      </c>
      <c r="F166" s="196" t="s">
        <v>239</v>
      </c>
      <c r="G166" s="193"/>
      <c r="H166" s="195" t="s">
        <v>19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159</v>
      </c>
      <c r="AU166" s="202" t="s">
        <v>155</v>
      </c>
      <c r="AV166" s="13" t="s">
        <v>79</v>
      </c>
      <c r="AW166" s="13" t="s">
        <v>33</v>
      </c>
      <c r="AX166" s="13" t="s">
        <v>71</v>
      </c>
      <c r="AY166" s="202" t="s">
        <v>146</v>
      </c>
    </row>
    <row r="167" spans="1:65" s="14" customFormat="1" ht="11.25">
      <c r="B167" s="203"/>
      <c r="C167" s="204"/>
      <c r="D167" s="194" t="s">
        <v>159</v>
      </c>
      <c r="E167" s="205" t="s">
        <v>19</v>
      </c>
      <c r="F167" s="206" t="s">
        <v>240</v>
      </c>
      <c r="G167" s="204"/>
      <c r="H167" s="207">
        <v>28.949000000000002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159</v>
      </c>
      <c r="AU167" s="213" t="s">
        <v>155</v>
      </c>
      <c r="AV167" s="14" t="s">
        <v>155</v>
      </c>
      <c r="AW167" s="14" t="s">
        <v>33</v>
      </c>
      <c r="AX167" s="14" t="s">
        <v>71</v>
      </c>
      <c r="AY167" s="213" t="s">
        <v>146</v>
      </c>
    </row>
    <row r="168" spans="1:65" s="14" customFormat="1" ht="11.25">
      <c r="B168" s="203"/>
      <c r="C168" s="204"/>
      <c r="D168" s="194" t="s">
        <v>159</v>
      </c>
      <c r="E168" s="205" t="s">
        <v>19</v>
      </c>
      <c r="F168" s="206" t="s">
        <v>241</v>
      </c>
      <c r="G168" s="204"/>
      <c r="H168" s="207">
        <v>16.919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159</v>
      </c>
      <c r="AU168" s="213" t="s">
        <v>155</v>
      </c>
      <c r="AV168" s="14" t="s">
        <v>155</v>
      </c>
      <c r="AW168" s="14" t="s">
        <v>33</v>
      </c>
      <c r="AX168" s="14" t="s">
        <v>71</v>
      </c>
      <c r="AY168" s="213" t="s">
        <v>146</v>
      </c>
    </row>
    <row r="169" spans="1:65" s="14" customFormat="1" ht="11.25">
      <c r="B169" s="203"/>
      <c r="C169" s="204"/>
      <c r="D169" s="194" t="s">
        <v>159</v>
      </c>
      <c r="E169" s="205" t="s">
        <v>19</v>
      </c>
      <c r="F169" s="206" t="s">
        <v>242</v>
      </c>
      <c r="G169" s="204"/>
      <c r="H169" s="207">
        <v>50.774000000000001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159</v>
      </c>
      <c r="AU169" s="213" t="s">
        <v>155</v>
      </c>
      <c r="AV169" s="14" t="s">
        <v>155</v>
      </c>
      <c r="AW169" s="14" t="s">
        <v>33</v>
      </c>
      <c r="AX169" s="14" t="s">
        <v>71</v>
      </c>
      <c r="AY169" s="213" t="s">
        <v>146</v>
      </c>
    </row>
    <row r="170" spans="1:65" s="13" customFormat="1" ht="11.25">
      <c r="B170" s="192"/>
      <c r="C170" s="193"/>
      <c r="D170" s="194" t="s">
        <v>159</v>
      </c>
      <c r="E170" s="195" t="s">
        <v>19</v>
      </c>
      <c r="F170" s="196" t="s">
        <v>243</v>
      </c>
      <c r="G170" s="193"/>
      <c r="H170" s="195" t="s">
        <v>19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159</v>
      </c>
      <c r="AU170" s="202" t="s">
        <v>155</v>
      </c>
      <c r="AV170" s="13" t="s">
        <v>79</v>
      </c>
      <c r="AW170" s="13" t="s">
        <v>33</v>
      </c>
      <c r="AX170" s="13" t="s">
        <v>71</v>
      </c>
      <c r="AY170" s="202" t="s">
        <v>146</v>
      </c>
    </row>
    <row r="171" spans="1:65" s="14" customFormat="1" ht="11.25">
      <c r="B171" s="203"/>
      <c r="C171" s="204"/>
      <c r="D171" s="194" t="s">
        <v>159</v>
      </c>
      <c r="E171" s="205" t="s">
        <v>19</v>
      </c>
      <c r="F171" s="206" t="s">
        <v>244</v>
      </c>
      <c r="G171" s="204"/>
      <c r="H171" s="207">
        <v>240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159</v>
      </c>
      <c r="AU171" s="213" t="s">
        <v>155</v>
      </c>
      <c r="AV171" s="14" t="s">
        <v>155</v>
      </c>
      <c r="AW171" s="14" t="s">
        <v>33</v>
      </c>
      <c r="AX171" s="14" t="s">
        <v>71</v>
      </c>
      <c r="AY171" s="213" t="s">
        <v>146</v>
      </c>
    </row>
    <row r="172" spans="1:65" s="15" customFormat="1" ht="11.25">
      <c r="B172" s="214"/>
      <c r="C172" s="215"/>
      <c r="D172" s="194" t="s">
        <v>159</v>
      </c>
      <c r="E172" s="216" t="s">
        <v>19</v>
      </c>
      <c r="F172" s="217" t="s">
        <v>164</v>
      </c>
      <c r="G172" s="215"/>
      <c r="H172" s="218">
        <v>336.642</v>
      </c>
      <c r="I172" s="219"/>
      <c r="J172" s="215"/>
      <c r="K172" s="215"/>
      <c r="L172" s="220"/>
      <c r="M172" s="221"/>
      <c r="N172" s="222"/>
      <c r="O172" s="222"/>
      <c r="P172" s="222"/>
      <c r="Q172" s="222"/>
      <c r="R172" s="222"/>
      <c r="S172" s="222"/>
      <c r="T172" s="223"/>
      <c r="AT172" s="224" t="s">
        <v>159</v>
      </c>
      <c r="AU172" s="224" t="s">
        <v>155</v>
      </c>
      <c r="AV172" s="15" t="s">
        <v>154</v>
      </c>
      <c r="AW172" s="15" t="s">
        <v>33</v>
      </c>
      <c r="AX172" s="15" t="s">
        <v>79</v>
      </c>
      <c r="AY172" s="224" t="s">
        <v>146</v>
      </c>
    </row>
    <row r="173" spans="1:65" s="2" customFormat="1" ht="21.75" customHeight="1">
      <c r="A173" s="35"/>
      <c r="B173" s="36"/>
      <c r="C173" s="174" t="s">
        <v>99</v>
      </c>
      <c r="D173" s="174" t="s">
        <v>149</v>
      </c>
      <c r="E173" s="175" t="s">
        <v>245</v>
      </c>
      <c r="F173" s="176" t="s">
        <v>246</v>
      </c>
      <c r="G173" s="177" t="s">
        <v>152</v>
      </c>
      <c r="H173" s="178">
        <v>150.33699999999999</v>
      </c>
      <c r="I173" s="179"/>
      <c r="J173" s="180">
        <f>ROUND(I173*H173,2)</f>
        <v>0</v>
      </c>
      <c r="K173" s="176" t="s">
        <v>153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154</v>
      </c>
      <c r="AT173" s="185" t="s">
        <v>149</v>
      </c>
      <c r="AU173" s="185" t="s">
        <v>155</v>
      </c>
      <c r="AY173" s="18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155</v>
      </c>
      <c r="BK173" s="186">
        <f>ROUND(I173*H173,2)</f>
        <v>0</v>
      </c>
      <c r="BL173" s="18" t="s">
        <v>154</v>
      </c>
      <c r="BM173" s="185" t="s">
        <v>247</v>
      </c>
    </row>
    <row r="174" spans="1:65" s="2" customFormat="1" ht="11.25">
      <c r="A174" s="35"/>
      <c r="B174" s="36"/>
      <c r="C174" s="37"/>
      <c r="D174" s="187" t="s">
        <v>157</v>
      </c>
      <c r="E174" s="37"/>
      <c r="F174" s="188" t="s">
        <v>248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157</v>
      </c>
      <c r="AU174" s="18" t="s">
        <v>155</v>
      </c>
    </row>
    <row r="175" spans="1:65" s="14" customFormat="1" ht="11.25">
      <c r="B175" s="203"/>
      <c r="C175" s="204"/>
      <c r="D175" s="194" t="s">
        <v>159</v>
      </c>
      <c r="E175" s="205" t="s">
        <v>19</v>
      </c>
      <c r="F175" s="206" t="s">
        <v>1106</v>
      </c>
      <c r="G175" s="204"/>
      <c r="H175" s="207">
        <v>16.887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159</v>
      </c>
      <c r="AU175" s="213" t="s">
        <v>155</v>
      </c>
      <c r="AV175" s="14" t="s">
        <v>155</v>
      </c>
      <c r="AW175" s="14" t="s">
        <v>33</v>
      </c>
      <c r="AX175" s="14" t="s">
        <v>71</v>
      </c>
      <c r="AY175" s="213" t="s">
        <v>146</v>
      </c>
    </row>
    <row r="176" spans="1:65" s="14" customFormat="1" ht="11.25">
      <c r="B176" s="203"/>
      <c r="C176" s="204"/>
      <c r="D176" s="194" t="s">
        <v>159</v>
      </c>
      <c r="E176" s="205" t="s">
        <v>19</v>
      </c>
      <c r="F176" s="206" t="s">
        <v>1109</v>
      </c>
      <c r="G176" s="204"/>
      <c r="H176" s="207">
        <v>101.08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159</v>
      </c>
      <c r="AU176" s="213" t="s">
        <v>155</v>
      </c>
      <c r="AV176" s="14" t="s">
        <v>155</v>
      </c>
      <c r="AW176" s="14" t="s">
        <v>33</v>
      </c>
      <c r="AX176" s="14" t="s">
        <v>71</v>
      </c>
      <c r="AY176" s="213" t="s">
        <v>146</v>
      </c>
    </row>
    <row r="177" spans="1:65" s="14" customFormat="1" ht="11.25">
      <c r="B177" s="203"/>
      <c r="C177" s="204"/>
      <c r="D177" s="194" t="s">
        <v>159</v>
      </c>
      <c r="E177" s="205" t="s">
        <v>19</v>
      </c>
      <c r="F177" s="206" t="s">
        <v>1104</v>
      </c>
      <c r="G177" s="204"/>
      <c r="H177" s="207">
        <v>5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159</v>
      </c>
      <c r="AU177" s="213" t="s">
        <v>155</v>
      </c>
      <c r="AV177" s="14" t="s">
        <v>155</v>
      </c>
      <c r="AW177" s="14" t="s">
        <v>33</v>
      </c>
      <c r="AX177" s="14" t="s">
        <v>71</v>
      </c>
      <c r="AY177" s="213" t="s">
        <v>146</v>
      </c>
    </row>
    <row r="178" spans="1:65" s="14" customFormat="1" ht="11.25">
      <c r="B178" s="203"/>
      <c r="C178" s="204"/>
      <c r="D178" s="194" t="s">
        <v>159</v>
      </c>
      <c r="E178" s="205" t="s">
        <v>19</v>
      </c>
      <c r="F178" s="206" t="s">
        <v>1110</v>
      </c>
      <c r="G178" s="204"/>
      <c r="H178" s="207">
        <v>27.37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159</v>
      </c>
      <c r="AU178" s="213" t="s">
        <v>155</v>
      </c>
      <c r="AV178" s="14" t="s">
        <v>155</v>
      </c>
      <c r="AW178" s="14" t="s">
        <v>33</v>
      </c>
      <c r="AX178" s="14" t="s">
        <v>71</v>
      </c>
      <c r="AY178" s="213" t="s">
        <v>146</v>
      </c>
    </row>
    <row r="179" spans="1:65" s="15" customFormat="1" ht="11.25">
      <c r="B179" s="214"/>
      <c r="C179" s="215"/>
      <c r="D179" s="194" t="s">
        <v>159</v>
      </c>
      <c r="E179" s="216" t="s">
        <v>19</v>
      </c>
      <c r="F179" s="217" t="s">
        <v>164</v>
      </c>
      <c r="G179" s="215"/>
      <c r="H179" s="218">
        <v>150.33699999999999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159</v>
      </c>
      <c r="AU179" s="224" t="s">
        <v>155</v>
      </c>
      <c r="AV179" s="15" t="s">
        <v>154</v>
      </c>
      <c r="AW179" s="15" t="s">
        <v>33</v>
      </c>
      <c r="AX179" s="15" t="s">
        <v>79</v>
      </c>
      <c r="AY179" s="224" t="s">
        <v>146</v>
      </c>
    </row>
    <row r="180" spans="1:65" s="2" customFormat="1" ht="21.75" customHeight="1">
      <c r="A180" s="35"/>
      <c r="B180" s="36"/>
      <c r="C180" s="174" t="s">
        <v>8</v>
      </c>
      <c r="D180" s="174" t="s">
        <v>149</v>
      </c>
      <c r="E180" s="175" t="s">
        <v>249</v>
      </c>
      <c r="F180" s="176" t="s">
        <v>250</v>
      </c>
      <c r="G180" s="177" t="s">
        <v>152</v>
      </c>
      <c r="H180" s="178">
        <v>21.887</v>
      </c>
      <c r="I180" s="179"/>
      <c r="J180" s="180">
        <f>ROUND(I180*H180,2)</f>
        <v>0</v>
      </c>
      <c r="K180" s="176" t="s">
        <v>153</v>
      </c>
      <c r="L180" s="40"/>
      <c r="M180" s="181" t="s">
        <v>19</v>
      </c>
      <c r="N180" s="182" t="s">
        <v>43</v>
      </c>
      <c r="O180" s="65"/>
      <c r="P180" s="183">
        <f>O180*H180</f>
        <v>0</v>
      </c>
      <c r="Q180" s="183">
        <v>0.105</v>
      </c>
      <c r="R180" s="183">
        <f>Q180*H180</f>
        <v>2.2981349999999998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154</v>
      </c>
      <c r="AT180" s="185" t="s">
        <v>149</v>
      </c>
      <c r="AU180" s="185" t="s">
        <v>155</v>
      </c>
      <c r="AY180" s="18" t="s">
        <v>146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155</v>
      </c>
      <c r="BK180" s="186">
        <f>ROUND(I180*H180,2)</f>
        <v>0</v>
      </c>
      <c r="BL180" s="18" t="s">
        <v>154</v>
      </c>
      <c r="BM180" s="185" t="s">
        <v>251</v>
      </c>
    </row>
    <row r="181" spans="1:65" s="2" customFormat="1" ht="11.25">
      <c r="A181" s="35"/>
      <c r="B181" s="36"/>
      <c r="C181" s="37"/>
      <c r="D181" s="187" t="s">
        <v>157</v>
      </c>
      <c r="E181" s="37"/>
      <c r="F181" s="188" t="s">
        <v>252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157</v>
      </c>
      <c r="AU181" s="18" t="s">
        <v>155</v>
      </c>
    </row>
    <row r="182" spans="1:65" s="13" customFormat="1" ht="11.25">
      <c r="B182" s="192"/>
      <c r="C182" s="193"/>
      <c r="D182" s="194" t="s">
        <v>159</v>
      </c>
      <c r="E182" s="195" t="s">
        <v>19</v>
      </c>
      <c r="F182" s="196" t="s">
        <v>253</v>
      </c>
      <c r="G182" s="193"/>
      <c r="H182" s="195" t="s">
        <v>19</v>
      </c>
      <c r="I182" s="197"/>
      <c r="J182" s="193"/>
      <c r="K182" s="193"/>
      <c r="L182" s="198"/>
      <c r="M182" s="199"/>
      <c r="N182" s="200"/>
      <c r="O182" s="200"/>
      <c r="P182" s="200"/>
      <c r="Q182" s="200"/>
      <c r="R182" s="200"/>
      <c r="S182" s="200"/>
      <c r="T182" s="201"/>
      <c r="AT182" s="202" t="s">
        <v>159</v>
      </c>
      <c r="AU182" s="202" t="s">
        <v>155</v>
      </c>
      <c r="AV182" s="13" t="s">
        <v>79</v>
      </c>
      <c r="AW182" s="13" t="s">
        <v>33</v>
      </c>
      <c r="AX182" s="13" t="s">
        <v>71</v>
      </c>
      <c r="AY182" s="202" t="s">
        <v>146</v>
      </c>
    </row>
    <row r="183" spans="1:65" s="14" customFormat="1" ht="11.25">
      <c r="B183" s="203"/>
      <c r="C183" s="204"/>
      <c r="D183" s="194" t="s">
        <v>159</v>
      </c>
      <c r="E183" s="205" t="s">
        <v>19</v>
      </c>
      <c r="F183" s="206" t="s">
        <v>1106</v>
      </c>
      <c r="G183" s="204"/>
      <c r="H183" s="207">
        <v>16.887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159</v>
      </c>
      <c r="AU183" s="213" t="s">
        <v>155</v>
      </c>
      <c r="AV183" s="14" t="s">
        <v>155</v>
      </c>
      <c r="AW183" s="14" t="s">
        <v>33</v>
      </c>
      <c r="AX183" s="14" t="s">
        <v>71</v>
      </c>
      <c r="AY183" s="213" t="s">
        <v>146</v>
      </c>
    </row>
    <row r="184" spans="1:65" s="14" customFormat="1" ht="11.25">
      <c r="B184" s="203"/>
      <c r="C184" s="204"/>
      <c r="D184" s="194" t="s">
        <v>159</v>
      </c>
      <c r="E184" s="205" t="s">
        <v>19</v>
      </c>
      <c r="F184" s="206" t="s">
        <v>1104</v>
      </c>
      <c r="G184" s="204"/>
      <c r="H184" s="207">
        <v>5</v>
      </c>
      <c r="I184" s="208"/>
      <c r="J184" s="204"/>
      <c r="K184" s="204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159</v>
      </c>
      <c r="AU184" s="213" t="s">
        <v>155</v>
      </c>
      <c r="AV184" s="14" t="s">
        <v>155</v>
      </c>
      <c r="AW184" s="14" t="s">
        <v>33</v>
      </c>
      <c r="AX184" s="14" t="s">
        <v>71</v>
      </c>
      <c r="AY184" s="213" t="s">
        <v>146</v>
      </c>
    </row>
    <row r="185" spans="1:65" s="15" customFormat="1" ht="11.25">
      <c r="B185" s="214"/>
      <c r="C185" s="215"/>
      <c r="D185" s="194" t="s">
        <v>159</v>
      </c>
      <c r="E185" s="216" t="s">
        <v>19</v>
      </c>
      <c r="F185" s="217" t="s">
        <v>164</v>
      </c>
      <c r="G185" s="215"/>
      <c r="H185" s="218">
        <v>21.887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159</v>
      </c>
      <c r="AU185" s="224" t="s">
        <v>155</v>
      </c>
      <c r="AV185" s="15" t="s">
        <v>154</v>
      </c>
      <c r="AW185" s="15" t="s">
        <v>33</v>
      </c>
      <c r="AX185" s="15" t="s">
        <v>79</v>
      </c>
      <c r="AY185" s="224" t="s">
        <v>146</v>
      </c>
    </row>
    <row r="186" spans="1:65" s="2" customFormat="1" ht="24.2" customHeight="1">
      <c r="A186" s="35"/>
      <c r="B186" s="36"/>
      <c r="C186" s="174" t="s">
        <v>254</v>
      </c>
      <c r="D186" s="174" t="s">
        <v>149</v>
      </c>
      <c r="E186" s="175" t="s">
        <v>255</v>
      </c>
      <c r="F186" s="176" t="s">
        <v>256</v>
      </c>
      <c r="G186" s="177" t="s">
        <v>231</v>
      </c>
      <c r="H186" s="178">
        <v>7</v>
      </c>
      <c r="I186" s="179"/>
      <c r="J186" s="180">
        <f>ROUND(I186*H186,2)</f>
        <v>0</v>
      </c>
      <c r="K186" s="176" t="s">
        <v>153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1.7770000000000001E-2</v>
      </c>
      <c r="R186" s="183">
        <f>Q186*H186</f>
        <v>0.12439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154</v>
      </c>
      <c r="AT186" s="185" t="s">
        <v>149</v>
      </c>
      <c r="AU186" s="185" t="s">
        <v>155</v>
      </c>
      <c r="AY186" s="18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155</v>
      </c>
      <c r="BK186" s="186">
        <f>ROUND(I186*H186,2)</f>
        <v>0</v>
      </c>
      <c r="BL186" s="18" t="s">
        <v>154</v>
      </c>
      <c r="BM186" s="185" t="s">
        <v>257</v>
      </c>
    </row>
    <row r="187" spans="1:65" s="2" customFormat="1" ht="11.25">
      <c r="A187" s="35"/>
      <c r="B187" s="36"/>
      <c r="C187" s="37"/>
      <c r="D187" s="187" t="s">
        <v>157</v>
      </c>
      <c r="E187" s="37"/>
      <c r="F187" s="188" t="s">
        <v>258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157</v>
      </c>
      <c r="AU187" s="18" t="s">
        <v>155</v>
      </c>
    </row>
    <row r="188" spans="1:65" s="13" customFormat="1" ht="11.25">
      <c r="B188" s="192"/>
      <c r="C188" s="193"/>
      <c r="D188" s="194" t="s">
        <v>159</v>
      </c>
      <c r="E188" s="195" t="s">
        <v>19</v>
      </c>
      <c r="F188" s="196" t="s">
        <v>259</v>
      </c>
      <c r="G188" s="193"/>
      <c r="H188" s="195" t="s">
        <v>19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159</v>
      </c>
      <c r="AU188" s="202" t="s">
        <v>155</v>
      </c>
      <c r="AV188" s="13" t="s">
        <v>79</v>
      </c>
      <c r="AW188" s="13" t="s">
        <v>33</v>
      </c>
      <c r="AX188" s="13" t="s">
        <v>71</v>
      </c>
      <c r="AY188" s="202" t="s">
        <v>146</v>
      </c>
    </row>
    <row r="189" spans="1:65" s="14" customFormat="1" ht="11.25">
      <c r="B189" s="203"/>
      <c r="C189" s="204"/>
      <c r="D189" s="194" t="s">
        <v>159</v>
      </c>
      <c r="E189" s="205" t="s">
        <v>19</v>
      </c>
      <c r="F189" s="206" t="s">
        <v>196</v>
      </c>
      <c r="G189" s="204"/>
      <c r="H189" s="207">
        <v>7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159</v>
      </c>
      <c r="AU189" s="213" t="s">
        <v>155</v>
      </c>
      <c r="AV189" s="14" t="s">
        <v>155</v>
      </c>
      <c r="AW189" s="14" t="s">
        <v>33</v>
      </c>
      <c r="AX189" s="14" t="s">
        <v>71</v>
      </c>
      <c r="AY189" s="213" t="s">
        <v>146</v>
      </c>
    </row>
    <row r="190" spans="1:65" s="15" customFormat="1" ht="11.25">
      <c r="B190" s="214"/>
      <c r="C190" s="215"/>
      <c r="D190" s="194" t="s">
        <v>159</v>
      </c>
      <c r="E190" s="216" t="s">
        <v>19</v>
      </c>
      <c r="F190" s="217" t="s">
        <v>164</v>
      </c>
      <c r="G190" s="215"/>
      <c r="H190" s="218">
        <v>7</v>
      </c>
      <c r="I190" s="219"/>
      <c r="J190" s="215"/>
      <c r="K190" s="215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159</v>
      </c>
      <c r="AU190" s="224" t="s">
        <v>155</v>
      </c>
      <c r="AV190" s="15" t="s">
        <v>154</v>
      </c>
      <c r="AW190" s="15" t="s">
        <v>33</v>
      </c>
      <c r="AX190" s="15" t="s">
        <v>79</v>
      </c>
      <c r="AY190" s="224" t="s">
        <v>146</v>
      </c>
    </row>
    <row r="191" spans="1:65" s="2" customFormat="1" ht="16.5" customHeight="1">
      <c r="A191" s="35"/>
      <c r="B191" s="36"/>
      <c r="C191" s="225" t="s">
        <v>260</v>
      </c>
      <c r="D191" s="225" t="s">
        <v>261</v>
      </c>
      <c r="E191" s="226" t="s">
        <v>262</v>
      </c>
      <c r="F191" s="227" t="s">
        <v>263</v>
      </c>
      <c r="G191" s="228" t="s">
        <v>231</v>
      </c>
      <c r="H191" s="229">
        <v>7</v>
      </c>
      <c r="I191" s="230"/>
      <c r="J191" s="231">
        <f>ROUND(I191*H191,2)</f>
        <v>0</v>
      </c>
      <c r="K191" s="227" t="s">
        <v>153</v>
      </c>
      <c r="L191" s="232"/>
      <c r="M191" s="233" t="s">
        <v>19</v>
      </c>
      <c r="N191" s="234" t="s">
        <v>43</v>
      </c>
      <c r="O191" s="65"/>
      <c r="P191" s="183">
        <f>O191*H191</f>
        <v>0</v>
      </c>
      <c r="Q191" s="183">
        <v>1.201E-2</v>
      </c>
      <c r="R191" s="183">
        <f>Q191*H191</f>
        <v>8.4070000000000006E-2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203</v>
      </c>
      <c r="AT191" s="185" t="s">
        <v>261</v>
      </c>
      <c r="AU191" s="185" t="s">
        <v>155</v>
      </c>
      <c r="AY191" s="18" t="s">
        <v>146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155</v>
      </c>
      <c r="BK191" s="186">
        <f>ROUND(I191*H191,2)</f>
        <v>0</v>
      </c>
      <c r="BL191" s="18" t="s">
        <v>154</v>
      </c>
      <c r="BM191" s="185" t="s">
        <v>264</v>
      </c>
    </row>
    <row r="192" spans="1:65" s="12" customFormat="1" ht="22.9" customHeight="1">
      <c r="B192" s="158"/>
      <c r="C192" s="159"/>
      <c r="D192" s="160" t="s">
        <v>70</v>
      </c>
      <c r="E192" s="172" t="s">
        <v>209</v>
      </c>
      <c r="F192" s="172" t="s">
        <v>265</v>
      </c>
      <c r="G192" s="159"/>
      <c r="H192" s="159"/>
      <c r="I192" s="162"/>
      <c r="J192" s="173">
        <f>BK192</f>
        <v>0</v>
      </c>
      <c r="K192" s="159"/>
      <c r="L192" s="164"/>
      <c r="M192" s="165"/>
      <c r="N192" s="166"/>
      <c r="O192" s="166"/>
      <c r="P192" s="167">
        <f>SUM(P193:P245)</f>
        <v>0</v>
      </c>
      <c r="Q192" s="166"/>
      <c r="R192" s="167">
        <f>SUM(R193:R245)</f>
        <v>2.070226E-2</v>
      </c>
      <c r="S192" s="166"/>
      <c r="T192" s="168">
        <f>SUM(T193:T245)</f>
        <v>20.902306000000003</v>
      </c>
      <c r="AR192" s="169" t="s">
        <v>79</v>
      </c>
      <c r="AT192" s="170" t="s">
        <v>70</v>
      </c>
      <c r="AU192" s="170" t="s">
        <v>79</v>
      </c>
      <c r="AY192" s="169" t="s">
        <v>146</v>
      </c>
      <c r="BK192" s="171">
        <f>SUM(BK193:BK245)</f>
        <v>0</v>
      </c>
    </row>
    <row r="193" spans="1:65" s="2" customFormat="1" ht="24.2" customHeight="1">
      <c r="A193" s="35"/>
      <c r="B193" s="36"/>
      <c r="C193" s="174" t="s">
        <v>266</v>
      </c>
      <c r="D193" s="174" t="s">
        <v>149</v>
      </c>
      <c r="E193" s="175" t="s">
        <v>267</v>
      </c>
      <c r="F193" s="176" t="s">
        <v>268</v>
      </c>
      <c r="G193" s="177" t="s">
        <v>152</v>
      </c>
      <c r="H193" s="178">
        <v>55.665999999999997</v>
      </c>
      <c r="I193" s="179"/>
      <c r="J193" s="180">
        <f>ROUND(I193*H193,2)</f>
        <v>0</v>
      </c>
      <c r="K193" s="176" t="s">
        <v>153</v>
      </c>
      <c r="L193" s="40"/>
      <c r="M193" s="181" t="s">
        <v>19</v>
      </c>
      <c r="N193" s="182" t="s">
        <v>43</v>
      </c>
      <c r="O193" s="65"/>
      <c r="P193" s="183">
        <f>O193*H193</f>
        <v>0</v>
      </c>
      <c r="Q193" s="183">
        <v>1.2999999999999999E-4</v>
      </c>
      <c r="R193" s="183">
        <f>Q193*H193</f>
        <v>7.2365799999999985E-3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154</v>
      </c>
      <c r="AT193" s="185" t="s">
        <v>149</v>
      </c>
      <c r="AU193" s="185" t="s">
        <v>155</v>
      </c>
      <c r="AY193" s="18" t="s">
        <v>146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155</v>
      </c>
      <c r="BK193" s="186">
        <f>ROUND(I193*H193,2)</f>
        <v>0</v>
      </c>
      <c r="BL193" s="18" t="s">
        <v>154</v>
      </c>
      <c r="BM193" s="185" t="s">
        <v>269</v>
      </c>
    </row>
    <row r="194" spans="1:65" s="2" customFormat="1" ht="11.25">
      <c r="A194" s="35"/>
      <c r="B194" s="36"/>
      <c r="C194" s="37"/>
      <c r="D194" s="187" t="s">
        <v>157</v>
      </c>
      <c r="E194" s="37"/>
      <c r="F194" s="188" t="s">
        <v>270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157</v>
      </c>
      <c r="AU194" s="18" t="s">
        <v>155</v>
      </c>
    </row>
    <row r="195" spans="1:65" s="14" customFormat="1" ht="11.25">
      <c r="B195" s="203"/>
      <c r="C195" s="204"/>
      <c r="D195" s="194" t="s">
        <v>159</v>
      </c>
      <c r="E195" s="205" t="s">
        <v>19</v>
      </c>
      <c r="F195" s="206" t="s">
        <v>1106</v>
      </c>
      <c r="G195" s="204"/>
      <c r="H195" s="207">
        <v>16.887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159</v>
      </c>
      <c r="AU195" s="213" t="s">
        <v>155</v>
      </c>
      <c r="AV195" s="14" t="s">
        <v>155</v>
      </c>
      <c r="AW195" s="14" t="s">
        <v>33</v>
      </c>
      <c r="AX195" s="14" t="s">
        <v>71</v>
      </c>
      <c r="AY195" s="213" t="s">
        <v>146</v>
      </c>
    </row>
    <row r="196" spans="1:65" s="14" customFormat="1" ht="11.25">
      <c r="B196" s="203"/>
      <c r="C196" s="204"/>
      <c r="D196" s="194" t="s">
        <v>159</v>
      </c>
      <c r="E196" s="205" t="s">
        <v>19</v>
      </c>
      <c r="F196" s="206" t="s">
        <v>1113</v>
      </c>
      <c r="G196" s="204"/>
      <c r="H196" s="207">
        <v>19.739000000000001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159</v>
      </c>
      <c r="AU196" s="213" t="s">
        <v>155</v>
      </c>
      <c r="AV196" s="14" t="s">
        <v>155</v>
      </c>
      <c r="AW196" s="14" t="s">
        <v>33</v>
      </c>
      <c r="AX196" s="14" t="s">
        <v>71</v>
      </c>
      <c r="AY196" s="213" t="s">
        <v>146</v>
      </c>
    </row>
    <row r="197" spans="1:65" s="14" customFormat="1" ht="11.25">
      <c r="B197" s="203"/>
      <c r="C197" s="204"/>
      <c r="D197" s="194" t="s">
        <v>159</v>
      </c>
      <c r="E197" s="205" t="s">
        <v>19</v>
      </c>
      <c r="F197" s="206" t="s">
        <v>1114</v>
      </c>
      <c r="G197" s="204"/>
      <c r="H197" s="207">
        <v>19.04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159</v>
      </c>
      <c r="AU197" s="213" t="s">
        <v>155</v>
      </c>
      <c r="AV197" s="14" t="s">
        <v>155</v>
      </c>
      <c r="AW197" s="14" t="s">
        <v>33</v>
      </c>
      <c r="AX197" s="14" t="s">
        <v>71</v>
      </c>
      <c r="AY197" s="213" t="s">
        <v>146</v>
      </c>
    </row>
    <row r="198" spans="1:65" s="15" customFormat="1" ht="11.25">
      <c r="B198" s="214"/>
      <c r="C198" s="215"/>
      <c r="D198" s="194" t="s">
        <v>159</v>
      </c>
      <c r="E198" s="216" t="s">
        <v>19</v>
      </c>
      <c r="F198" s="217" t="s">
        <v>164</v>
      </c>
      <c r="G198" s="215"/>
      <c r="H198" s="218">
        <v>55.666000000000004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159</v>
      </c>
      <c r="AU198" s="224" t="s">
        <v>155</v>
      </c>
      <c r="AV198" s="15" t="s">
        <v>154</v>
      </c>
      <c r="AW198" s="15" t="s">
        <v>33</v>
      </c>
      <c r="AX198" s="15" t="s">
        <v>79</v>
      </c>
      <c r="AY198" s="224" t="s">
        <v>146</v>
      </c>
    </row>
    <row r="199" spans="1:65" s="2" customFormat="1" ht="24.2" customHeight="1">
      <c r="A199" s="35"/>
      <c r="B199" s="36"/>
      <c r="C199" s="174" t="s">
        <v>273</v>
      </c>
      <c r="D199" s="174" t="s">
        <v>149</v>
      </c>
      <c r="E199" s="175" t="s">
        <v>274</v>
      </c>
      <c r="F199" s="176" t="s">
        <v>275</v>
      </c>
      <c r="G199" s="177" t="s">
        <v>152</v>
      </c>
      <c r="H199" s="178">
        <v>336.642</v>
      </c>
      <c r="I199" s="179"/>
      <c r="J199" s="180">
        <f>ROUND(I199*H199,2)</f>
        <v>0</v>
      </c>
      <c r="K199" s="176" t="s">
        <v>153</v>
      </c>
      <c r="L199" s="40"/>
      <c r="M199" s="181" t="s">
        <v>19</v>
      </c>
      <c r="N199" s="182" t="s">
        <v>43</v>
      </c>
      <c r="O199" s="65"/>
      <c r="P199" s="183">
        <f>O199*H199</f>
        <v>0</v>
      </c>
      <c r="Q199" s="183">
        <v>4.0000000000000003E-5</v>
      </c>
      <c r="R199" s="183">
        <f>Q199*H199</f>
        <v>1.3465680000000001E-2</v>
      </c>
      <c r="S199" s="183">
        <v>0</v>
      </c>
      <c r="T199" s="18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5" t="s">
        <v>154</v>
      </c>
      <c r="AT199" s="185" t="s">
        <v>149</v>
      </c>
      <c r="AU199" s="185" t="s">
        <v>155</v>
      </c>
      <c r="AY199" s="18" t="s">
        <v>146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8" t="s">
        <v>155</v>
      </c>
      <c r="BK199" s="186">
        <f>ROUND(I199*H199,2)</f>
        <v>0</v>
      </c>
      <c r="BL199" s="18" t="s">
        <v>154</v>
      </c>
      <c r="BM199" s="185" t="s">
        <v>276</v>
      </c>
    </row>
    <row r="200" spans="1:65" s="2" customFormat="1" ht="11.25">
      <c r="A200" s="35"/>
      <c r="B200" s="36"/>
      <c r="C200" s="37"/>
      <c r="D200" s="187" t="s">
        <v>157</v>
      </c>
      <c r="E200" s="37"/>
      <c r="F200" s="188" t="s">
        <v>277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157</v>
      </c>
      <c r="AU200" s="18" t="s">
        <v>155</v>
      </c>
    </row>
    <row r="201" spans="1:65" s="14" customFormat="1" ht="11.25">
      <c r="B201" s="203"/>
      <c r="C201" s="204"/>
      <c r="D201" s="194" t="s">
        <v>159</v>
      </c>
      <c r="E201" s="205" t="s">
        <v>19</v>
      </c>
      <c r="F201" s="206" t="s">
        <v>240</v>
      </c>
      <c r="G201" s="204"/>
      <c r="H201" s="207">
        <v>28.949000000000002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159</v>
      </c>
      <c r="AU201" s="213" t="s">
        <v>155</v>
      </c>
      <c r="AV201" s="14" t="s">
        <v>155</v>
      </c>
      <c r="AW201" s="14" t="s">
        <v>33</v>
      </c>
      <c r="AX201" s="14" t="s">
        <v>71</v>
      </c>
      <c r="AY201" s="213" t="s">
        <v>146</v>
      </c>
    </row>
    <row r="202" spans="1:65" s="14" customFormat="1" ht="11.25">
      <c r="B202" s="203"/>
      <c r="C202" s="204"/>
      <c r="D202" s="194" t="s">
        <v>159</v>
      </c>
      <c r="E202" s="205" t="s">
        <v>19</v>
      </c>
      <c r="F202" s="206" t="s">
        <v>241</v>
      </c>
      <c r="G202" s="204"/>
      <c r="H202" s="207">
        <v>16.919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159</v>
      </c>
      <c r="AU202" s="213" t="s">
        <v>155</v>
      </c>
      <c r="AV202" s="14" t="s">
        <v>155</v>
      </c>
      <c r="AW202" s="14" t="s">
        <v>33</v>
      </c>
      <c r="AX202" s="14" t="s">
        <v>71</v>
      </c>
      <c r="AY202" s="213" t="s">
        <v>146</v>
      </c>
    </row>
    <row r="203" spans="1:65" s="14" customFormat="1" ht="11.25">
      <c r="B203" s="203"/>
      <c r="C203" s="204"/>
      <c r="D203" s="194" t="s">
        <v>159</v>
      </c>
      <c r="E203" s="205" t="s">
        <v>19</v>
      </c>
      <c r="F203" s="206" t="s">
        <v>242</v>
      </c>
      <c r="G203" s="204"/>
      <c r="H203" s="207">
        <v>50.774000000000001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159</v>
      </c>
      <c r="AU203" s="213" t="s">
        <v>155</v>
      </c>
      <c r="AV203" s="14" t="s">
        <v>155</v>
      </c>
      <c r="AW203" s="14" t="s">
        <v>33</v>
      </c>
      <c r="AX203" s="14" t="s">
        <v>71</v>
      </c>
      <c r="AY203" s="213" t="s">
        <v>146</v>
      </c>
    </row>
    <row r="204" spans="1:65" s="13" customFormat="1" ht="11.25">
      <c r="B204" s="192"/>
      <c r="C204" s="193"/>
      <c r="D204" s="194" t="s">
        <v>159</v>
      </c>
      <c r="E204" s="195" t="s">
        <v>19</v>
      </c>
      <c r="F204" s="196" t="s">
        <v>243</v>
      </c>
      <c r="G204" s="193"/>
      <c r="H204" s="195" t="s">
        <v>19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159</v>
      </c>
      <c r="AU204" s="202" t="s">
        <v>155</v>
      </c>
      <c r="AV204" s="13" t="s">
        <v>79</v>
      </c>
      <c r="AW204" s="13" t="s">
        <v>33</v>
      </c>
      <c r="AX204" s="13" t="s">
        <v>71</v>
      </c>
      <c r="AY204" s="202" t="s">
        <v>146</v>
      </c>
    </row>
    <row r="205" spans="1:65" s="14" customFormat="1" ht="11.25">
      <c r="B205" s="203"/>
      <c r="C205" s="204"/>
      <c r="D205" s="194" t="s">
        <v>159</v>
      </c>
      <c r="E205" s="205" t="s">
        <v>19</v>
      </c>
      <c r="F205" s="206" t="s">
        <v>244</v>
      </c>
      <c r="G205" s="204"/>
      <c r="H205" s="207">
        <v>240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159</v>
      </c>
      <c r="AU205" s="213" t="s">
        <v>155</v>
      </c>
      <c r="AV205" s="14" t="s">
        <v>155</v>
      </c>
      <c r="AW205" s="14" t="s">
        <v>33</v>
      </c>
      <c r="AX205" s="14" t="s">
        <v>71</v>
      </c>
      <c r="AY205" s="213" t="s">
        <v>146</v>
      </c>
    </row>
    <row r="206" spans="1:65" s="15" customFormat="1" ht="11.25">
      <c r="B206" s="214"/>
      <c r="C206" s="215"/>
      <c r="D206" s="194" t="s">
        <v>159</v>
      </c>
      <c r="E206" s="216" t="s">
        <v>19</v>
      </c>
      <c r="F206" s="217" t="s">
        <v>164</v>
      </c>
      <c r="G206" s="215"/>
      <c r="H206" s="218">
        <v>336.642</v>
      </c>
      <c r="I206" s="219"/>
      <c r="J206" s="215"/>
      <c r="K206" s="215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159</v>
      </c>
      <c r="AU206" s="224" t="s">
        <v>155</v>
      </c>
      <c r="AV206" s="15" t="s">
        <v>154</v>
      </c>
      <c r="AW206" s="15" t="s">
        <v>33</v>
      </c>
      <c r="AX206" s="15" t="s">
        <v>79</v>
      </c>
      <c r="AY206" s="224" t="s">
        <v>146</v>
      </c>
    </row>
    <row r="207" spans="1:65" s="2" customFormat="1" ht="24.2" customHeight="1">
      <c r="A207" s="35"/>
      <c r="B207" s="36"/>
      <c r="C207" s="174" t="s">
        <v>104</v>
      </c>
      <c r="D207" s="174" t="s">
        <v>149</v>
      </c>
      <c r="E207" s="175" t="s">
        <v>278</v>
      </c>
      <c r="F207" s="176" t="s">
        <v>279</v>
      </c>
      <c r="G207" s="177" t="s">
        <v>152</v>
      </c>
      <c r="H207" s="178">
        <v>65.046000000000006</v>
      </c>
      <c r="I207" s="179"/>
      <c r="J207" s="180">
        <f>ROUND(I207*H207,2)</f>
        <v>0</v>
      </c>
      <c r="K207" s="176" t="s">
        <v>153</v>
      </c>
      <c r="L207" s="40"/>
      <c r="M207" s="181" t="s">
        <v>19</v>
      </c>
      <c r="N207" s="182" t="s">
        <v>43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0.13100000000000001</v>
      </c>
      <c r="T207" s="184">
        <f>S207*H207</f>
        <v>8.5210260000000009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154</v>
      </c>
      <c r="AT207" s="185" t="s">
        <v>149</v>
      </c>
      <c r="AU207" s="185" t="s">
        <v>155</v>
      </c>
      <c r="AY207" s="18" t="s">
        <v>146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155</v>
      </c>
      <c r="BK207" s="186">
        <f>ROUND(I207*H207,2)</f>
        <v>0</v>
      </c>
      <c r="BL207" s="18" t="s">
        <v>154</v>
      </c>
      <c r="BM207" s="185" t="s">
        <v>280</v>
      </c>
    </row>
    <row r="208" spans="1:65" s="2" customFormat="1" ht="11.25">
      <c r="A208" s="35"/>
      <c r="B208" s="36"/>
      <c r="C208" s="37"/>
      <c r="D208" s="187" t="s">
        <v>157</v>
      </c>
      <c r="E208" s="37"/>
      <c r="F208" s="188" t="s">
        <v>281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157</v>
      </c>
      <c r="AU208" s="18" t="s">
        <v>155</v>
      </c>
    </row>
    <row r="209" spans="1:65" s="13" customFormat="1" ht="11.25">
      <c r="B209" s="192"/>
      <c r="C209" s="193"/>
      <c r="D209" s="194" t="s">
        <v>159</v>
      </c>
      <c r="E209" s="195" t="s">
        <v>19</v>
      </c>
      <c r="F209" s="196" t="s">
        <v>282</v>
      </c>
      <c r="G209" s="193"/>
      <c r="H209" s="195" t="s">
        <v>19</v>
      </c>
      <c r="I209" s="197"/>
      <c r="J209" s="193"/>
      <c r="K209" s="193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159</v>
      </c>
      <c r="AU209" s="202" t="s">
        <v>155</v>
      </c>
      <c r="AV209" s="13" t="s">
        <v>79</v>
      </c>
      <c r="AW209" s="13" t="s">
        <v>33</v>
      </c>
      <c r="AX209" s="13" t="s">
        <v>71</v>
      </c>
      <c r="AY209" s="202" t="s">
        <v>146</v>
      </c>
    </row>
    <row r="210" spans="1:65" s="14" customFormat="1" ht="11.25">
      <c r="B210" s="203"/>
      <c r="C210" s="204"/>
      <c r="D210" s="194" t="s">
        <v>159</v>
      </c>
      <c r="E210" s="205" t="s">
        <v>19</v>
      </c>
      <c r="F210" s="206" t="s">
        <v>1103</v>
      </c>
      <c r="G210" s="204"/>
      <c r="H210" s="207">
        <v>46.045999999999999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159</v>
      </c>
      <c r="AU210" s="213" t="s">
        <v>155</v>
      </c>
      <c r="AV210" s="14" t="s">
        <v>155</v>
      </c>
      <c r="AW210" s="14" t="s">
        <v>33</v>
      </c>
      <c r="AX210" s="14" t="s">
        <v>71</v>
      </c>
      <c r="AY210" s="213" t="s">
        <v>146</v>
      </c>
    </row>
    <row r="211" spans="1:65" s="14" customFormat="1" ht="11.25">
      <c r="B211" s="203"/>
      <c r="C211" s="204"/>
      <c r="D211" s="194" t="s">
        <v>159</v>
      </c>
      <c r="E211" s="205" t="s">
        <v>19</v>
      </c>
      <c r="F211" s="206" t="s">
        <v>1104</v>
      </c>
      <c r="G211" s="204"/>
      <c r="H211" s="207">
        <v>5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159</v>
      </c>
      <c r="AU211" s="213" t="s">
        <v>155</v>
      </c>
      <c r="AV211" s="14" t="s">
        <v>155</v>
      </c>
      <c r="AW211" s="14" t="s">
        <v>33</v>
      </c>
      <c r="AX211" s="14" t="s">
        <v>71</v>
      </c>
      <c r="AY211" s="213" t="s">
        <v>146</v>
      </c>
    </row>
    <row r="212" spans="1:65" s="14" customFormat="1" ht="11.25">
      <c r="B212" s="203"/>
      <c r="C212" s="204"/>
      <c r="D212" s="194" t="s">
        <v>159</v>
      </c>
      <c r="E212" s="205" t="s">
        <v>19</v>
      </c>
      <c r="F212" s="206" t="s">
        <v>1105</v>
      </c>
      <c r="G212" s="204"/>
      <c r="H212" s="207">
        <v>14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159</v>
      </c>
      <c r="AU212" s="213" t="s">
        <v>155</v>
      </c>
      <c r="AV212" s="14" t="s">
        <v>155</v>
      </c>
      <c r="AW212" s="14" t="s">
        <v>33</v>
      </c>
      <c r="AX212" s="14" t="s">
        <v>71</v>
      </c>
      <c r="AY212" s="213" t="s">
        <v>146</v>
      </c>
    </row>
    <row r="213" spans="1:65" s="15" customFormat="1" ht="11.25">
      <c r="B213" s="214"/>
      <c r="C213" s="215"/>
      <c r="D213" s="194" t="s">
        <v>159</v>
      </c>
      <c r="E213" s="216" t="s">
        <v>19</v>
      </c>
      <c r="F213" s="217" t="s">
        <v>164</v>
      </c>
      <c r="G213" s="215"/>
      <c r="H213" s="218">
        <v>65.045999999999992</v>
      </c>
      <c r="I213" s="219"/>
      <c r="J213" s="215"/>
      <c r="K213" s="215"/>
      <c r="L213" s="220"/>
      <c r="M213" s="221"/>
      <c r="N213" s="222"/>
      <c r="O213" s="222"/>
      <c r="P213" s="222"/>
      <c r="Q213" s="222"/>
      <c r="R213" s="222"/>
      <c r="S213" s="222"/>
      <c r="T213" s="223"/>
      <c r="AT213" s="224" t="s">
        <v>159</v>
      </c>
      <c r="AU213" s="224" t="s">
        <v>155</v>
      </c>
      <c r="AV213" s="15" t="s">
        <v>154</v>
      </c>
      <c r="AW213" s="15" t="s">
        <v>33</v>
      </c>
      <c r="AX213" s="15" t="s">
        <v>79</v>
      </c>
      <c r="AY213" s="224" t="s">
        <v>146</v>
      </c>
    </row>
    <row r="214" spans="1:65" s="2" customFormat="1" ht="16.5" customHeight="1">
      <c r="A214" s="35"/>
      <c r="B214" s="36"/>
      <c r="C214" s="174" t="s">
        <v>7</v>
      </c>
      <c r="D214" s="174" t="s">
        <v>149</v>
      </c>
      <c r="E214" s="175" t="s">
        <v>283</v>
      </c>
      <c r="F214" s="176" t="s">
        <v>284</v>
      </c>
      <c r="G214" s="177" t="s">
        <v>152</v>
      </c>
      <c r="H214" s="178">
        <v>21.887</v>
      </c>
      <c r="I214" s="179"/>
      <c r="J214" s="180">
        <f>ROUND(I214*H214,2)</f>
        <v>0</v>
      </c>
      <c r="K214" s="176" t="s">
        <v>153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0.09</v>
      </c>
      <c r="T214" s="184">
        <f>S214*H214</f>
        <v>1.96983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154</v>
      </c>
      <c r="AT214" s="185" t="s">
        <v>149</v>
      </c>
      <c r="AU214" s="185" t="s">
        <v>155</v>
      </c>
      <c r="AY214" s="18" t="s">
        <v>146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155</v>
      </c>
      <c r="BK214" s="186">
        <f>ROUND(I214*H214,2)</f>
        <v>0</v>
      </c>
      <c r="BL214" s="18" t="s">
        <v>154</v>
      </c>
      <c r="BM214" s="185" t="s">
        <v>285</v>
      </c>
    </row>
    <row r="215" spans="1:65" s="2" customFormat="1" ht="11.25">
      <c r="A215" s="35"/>
      <c r="B215" s="36"/>
      <c r="C215" s="37"/>
      <c r="D215" s="187" t="s">
        <v>157</v>
      </c>
      <c r="E215" s="37"/>
      <c r="F215" s="188" t="s">
        <v>286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157</v>
      </c>
      <c r="AU215" s="18" t="s">
        <v>155</v>
      </c>
    </row>
    <row r="216" spans="1:65" s="13" customFormat="1" ht="11.25">
      <c r="B216" s="192"/>
      <c r="C216" s="193"/>
      <c r="D216" s="194" t="s">
        <v>159</v>
      </c>
      <c r="E216" s="195" t="s">
        <v>19</v>
      </c>
      <c r="F216" s="196" t="s">
        <v>287</v>
      </c>
      <c r="G216" s="193"/>
      <c r="H216" s="195" t="s">
        <v>19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159</v>
      </c>
      <c r="AU216" s="202" t="s">
        <v>155</v>
      </c>
      <c r="AV216" s="13" t="s">
        <v>79</v>
      </c>
      <c r="AW216" s="13" t="s">
        <v>33</v>
      </c>
      <c r="AX216" s="13" t="s">
        <v>71</v>
      </c>
      <c r="AY216" s="202" t="s">
        <v>146</v>
      </c>
    </row>
    <row r="217" spans="1:65" s="14" customFormat="1" ht="11.25">
      <c r="B217" s="203"/>
      <c r="C217" s="204"/>
      <c r="D217" s="194" t="s">
        <v>159</v>
      </c>
      <c r="E217" s="205" t="s">
        <v>19</v>
      </c>
      <c r="F217" s="206" t="s">
        <v>1106</v>
      </c>
      <c r="G217" s="204"/>
      <c r="H217" s="207">
        <v>16.887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159</v>
      </c>
      <c r="AU217" s="213" t="s">
        <v>155</v>
      </c>
      <c r="AV217" s="14" t="s">
        <v>155</v>
      </c>
      <c r="AW217" s="14" t="s">
        <v>33</v>
      </c>
      <c r="AX217" s="14" t="s">
        <v>71</v>
      </c>
      <c r="AY217" s="213" t="s">
        <v>146</v>
      </c>
    </row>
    <row r="218" spans="1:65" s="14" customFormat="1" ht="11.25">
      <c r="B218" s="203"/>
      <c r="C218" s="204"/>
      <c r="D218" s="194" t="s">
        <v>159</v>
      </c>
      <c r="E218" s="205" t="s">
        <v>19</v>
      </c>
      <c r="F218" s="206" t="s">
        <v>1104</v>
      </c>
      <c r="G218" s="204"/>
      <c r="H218" s="207">
        <v>5</v>
      </c>
      <c r="I218" s="208"/>
      <c r="J218" s="204"/>
      <c r="K218" s="204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159</v>
      </c>
      <c r="AU218" s="213" t="s">
        <v>155</v>
      </c>
      <c r="AV218" s="14" t="s">
        <v>155</v>
      </c>
      <c r="AW218" s="14" t="s">
        <v>33</v>
      </c>
      <c r="AX218" s="14" t="s">
        <v>71</v>
      </c>
      <c r="AY218" s="213" t="s">
        <v>146</v>
      </c>
    </row>
    <row r="219" spans="1:65" s="15" customFormat="1" ht="11.25">
      <c r="B219" s="214"/>
      <c r="C219" s="215"/>
      <c r="D219" s="194" t="s">
        <v>159</v>
      </c>
      <c r="E219" s="216" t="s">
        <v>19</v>
      </c>
      <c r="F219" s="217" t="s">
        <v>164</v>
      </c>
      <c r="G219" s="215"/>
      <c r="H219" s="218">
        <v>21.887</v>
      </c>
      <c r="I219" s="219"/>
      <c r="J219" s="215"/>
      <c r="K219" s="215"/>
      <c r="L219" s="220"/>
      <c r="M219" s="221"/>
      <c r="N219" s="222"/>
      <c r="O219" s="222"/>
      <c r="P219" s="222"/>
      <c r="Q219" s="222"/>
      <c r="R219" s="222"/>
      <c r="S219" s="222"/>
      <c r="T219" s="223"/>
      <c r="AT219" s="224" t="s">
        <v>159</v>
      </c>
      <c r="AU219" s="224" t="s">
        <v>155</v>
      </c>
      <c r="AV219" s="15" t="s">
        <v>154</v>
      </c>
      <c r="AW219" s="15" t="s">
        <v>33</v>
      </c>
      <c r="AX219" s="15" t="s">
        <v>79</v>
      </c>
      <c r="AY219" s="224" t="s">
        <v>146</v>
      </c>
    </row>
    <row r="220" spans="1:65" s="2" customFormat="1" ht="24.2" customHeight="1">
      <c r="A220" s="35"/>
      <c r="B220" s="36"/>
      <c r="C220" s="174" t="s">
        <v>288</v>
      </c>
      <c r="D220" s="174" t="s">
        <v>149</v>
      </c>
      <c r="E220" s="175" t="s">
        <v>289</v>
      </c>
      <c r="F220" s="176" t="s">
        <v>290</v>
      </c>
      <c r="G220" s="177" t="s">
        <v>152</v>
      </c>
      <c r="H220" s="178">
        <v>8.4</v>
      </c>
      <c r="I220" s="179"/>
      <c r="J220" s="180">
        <f>ROUND(I220*H220,2)</f>
        <v>0</v>
      </c>
      <c r="K220" s="176" t="s">
        <v>153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7.5999999999999998E-2</v>
      </c>
      <c r="T220" s="184">
        <f>S220*H220</f>
        <v>0.63839999999999997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154</v>
      </c>
      <c r="AT220" s="185" t="s">
        <v>149</v>
      </c>
      <c r="AU220" s="185" t="s">
        <v>155</v>
      </c>
      <c r="AY220" s="18" t="s">
        <v>146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155</v>
      </c>
      <c r="BK220" s="186">
        <f>ROUND(I220*H220,2)</f>
        <v>0</v>
      </c>
      <c r="BL220" s="18" t="s">
        <v>154</v>
      </c>
      <c r="BM220" s="185" t="s">
        <v>291</v>
      </c>
    </row>
    <row r="221" spans="1:65" s="2" customFormat="1" ht="11.25">
      <c r="A221" s="35"/>
      <c r="B221" s="36"/>
      <c r="C221" s="37"/>
      <c r="D221" s="187" t="s">
        <v>157</v>
      </c>
      <c r="E221" s="37"/>
      <c r="F221" s="188" t="s">
        <v>292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157</v>
      </c>
      <c r="AU221" s="18" t="s">
        <v>155</v>
      </c>
    </row>
    <row r="222" spans="1:65" s="13" customFormat="1" ht="11.25">
      <c r="B222" s="192"/>
      <c r="C222" s="193"/>
      <c r="D222" s="194" t="s">
        <v>159</v>
      </c>
      <c r="E222" s="195" t="s">
        <v>19</v>
      </c>
      <c r="F222" s="196" t="s">
        <v>293</v>
      </c>
      <c r="G222" s="193"/>
      <c r="H222" s="195" t="s">
        <v>19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159</v>
      </c>
      <c r="AU222" s="202" t="s">
        <v>155</v>
      </c>
      <c r="AV222" s="13" t="s">
        <v>79</v>
      </c>
      <c r="AW222" s="13" t="s">
        <v>33</v>
      </c>
      <c r="AX222" s="13" t="s">
        <v>71</v>
      </c>
      <c r="AY222" s="202" t="s">
        <v>146</v>
      </c>
    </row>
    <row r="223" spans="1:65" s="14" customFormat="1" ht="11.25">
      <c r="B223" s="203"/>
      <c r="C223" s="204"/>
      <c r="D223" s="194" t="s">
        <v>159</v>
      </c>
      <c r="E223" s="205" t="s">
        <v>19</v>
      </c>
      <c r="F223" s="206" t="s">
        <v>1115</v>
      </c>
      <c r="G223" s="204"/>
      <c r="H223" s="207">
        <v>8.4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159</v>
      </c>
      <c r="AU223" s="213" t="s">
        <v>155</v>
      </c>
      <c r="AV223" s="14" t="s">
        <v>155</v>
      </c>
      <c r="AW223" s="14" t="s">
        <v>33</v>
      </c>
      <c r="AX223" s="14" t="s">
        <v>71</v>
      </c>
      <c r="AY223" s="213" t="s">
        <v>146</v>
      </c>
    </row>
    <row r="224" spans="1:65" s="15" customFormat="1" ht="11.25">
      <c r="B224" s="214"/>
      <c r="C224" s="215"/>
      <c r="D224" s="194" t="s">
        <v>159</v>
      </c>
      <c r="E224" s="216" t="s">
        <v>19</v>
      </c>
      <c r="F224" s="217" t="s">
        <v>164</v>
      </c>
      <c r="G224" s="215"/>
      <c r="H224" s="218">
        <v>8.4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159</v>
      </c>
      <c r="AU224" s="224" t="s">
        <v>155</v>
      </c>
      <c r="AV224" s="15" t="s">
        <v>154</v>
      </c>
      <c r="AW224" s="15" t="s">
        <v>33</v>
      </c>
      <c r="AX224" s="15" t="s">
        <v>79</v>
      </c>
      <c r="AY224" s="224" t="s">
        <v>146</v>
      </c>
    </row>
    <row r="225" spans="1:65" s="2" customFormat="1" ht="16.5" customHeight="1">
      <c r="A225" s="35"/>
      <c r="B225" s="36"/>
      <c r="C225" s="174" t="s">
        <v>295</v>
      </c>
      <c r="D225" s="174" t="s">
        <v>149</v>
      </c>
      <c r="E225" s="175" t="s">
        <v>296</v>
      </c>
      <c r="F225" s="176" t="s">
        <v>297</v>
      </c>
      <c r="G225" s="177" t="s">
        <v>231</v>
      </c>
      <c r="H225" s="178">
        <v>12</v>
      </c>
      <c r="I225" s="179"/>
      <c r="J225" s="180">
        <f>ROUND(I225*H225,2)</f>
        <v>0</v>
      </c>
      <c r="K225" s="176" t="s">
        <v>153</v>
      </c>
      <c r="L225" s="40"/>
      <c r="M225" s="181" t="s">
        <v>19</v>
      </c>
      <c r="N225" s="182" t="s">
        <v>43</v>
      </c>
      <c r="O225" s="65"/>
      <c r="P225" s="183">
        <f>O225*H225</f>
        <v>0</v>
      </c>
      <c r="Q225" s="183">
        <v>0</v>
      </c>
      <c r="R225" s="183">
        <f>Q225*H225</f>
        <v>0</v>
      </c>
      <c r="S225" s="183">
        <v>0.184</v>
      </c>
      <c r="T225" s="184">
        <f>S225*H225</f>
        <v>2.2080000000000002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154</v>
      </c>
      <c r="AT225" s="185" t="s">
        <v>149</v>
      </c>
      <c r="AU225" s="185" t="s">
        <v>155</v>
      </c>
      <c r="AY225" s="18" t="s">
        <v>146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155</v>
      </c>
      <c r="BK225" s="186">
        <f>ROUND(I225*H225,2)</f>
        <v>0</v>
      </c>
      <c r="BL225" s="18" t="s">
        <v>154</v>
      </c>
      <c r="BM225" s="185" t="s">
        <v>298</v>
      </c>
    </row>
    <row r="226" spans="1:65" s="2" customFormat="1" ht="11.25">
      <c r="A226" s="35"/>
      <c r="B226" s="36"/>
      <c r="C226" s="37"/>
      <c r="D226" s="187" t="s">
        <v>157</v>
      </c>
      <c r="E226" s="37"/>
      <c r="F226" s="188" t="s">
        <v>299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157</v>
      </c>
      <c r="AU226" s="18" t="s">
        <v>155</v>
      </c>
    </row>
    <row r="227" spans="1:65" s="13" customFormat="1" ht="11.25">
      <c r="B227" s="192"/>
      <c r="C227" s="193"/>
      <c r="D227" s="194" t="s">
        <v>159</v>
      </c>
      <c r="E227" s="195" t="s">
        <v>19</v>
      </c>
      <c r="F227" s="196" t="s">
        <v>300</v>
      </c>
      <c r="G227" s="193"/>
      <c r="H227" s="195" t="s">
        <v>19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159</v>
      </c>
      <c r="AU227" s="202" t="s">
        <v>155</v>
      </c>
      <c r="AV227" s="13" t="s">
        <v>79</v>
      </c>
      <c r="AW227" s="13" t="s">
        <v>33</v>
      </c>
      <c r="AX227" s="13" t="s">
        <v>71</v>
      </c>
      <c r="AY227" s="202" t="s">
        <v>146</v>
      </c>
    </row>
    <row r="228" spans="1:65" s="14" customFormat="1" ht="11.25">
      <c r="B228" s="203"/>
      <c r="C228" s="204"/>
      <c r="D228" s="194" t="s">
        <v>159</v>
      </c>
      <c r="E228" s="205" t="s">
        <v>19</v>
      </c>
      <c r="F228" s="206" t="s">
        <v>301</v>
      </c>
      <c r="G228" s="204"/>
      <c r="H228" s="207">
        <v>12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159</v>
      </c>
      <c r="AU228" s="213" t="s">
        <v>155</v>
      </c>
      <c r="AV228" s="14" t="s">
        <v>155</v>
      </c>
      <c r="AW228" s="14" t="s">
        <v>33</v>
      </c>
      <c r="AX228" s="14" t="s">
        <v>79</v>
      </c>
      <c r="AY228" s="213" t="s">
        <v>146</v>
      </c>
    </row>
    <row r="229" spans="1:65" s="2" customFormat="1" ht="21.75" customHeight="1">
      <c r="A229" s="35"/>
      <c r="B229" s="36"/>
      <c r="C229" s="174" t="s">
        <v>302</v>
      </c>
      <c r="D229" s="174" t="s">
        <v>149</v>
      </c>
      <c r="E229" s="175" t="s">
        <v>303</v>
      </c>
      <c r="F229" s="176" t="s">
        <v>304</v>
      </c>
      <c r="G229" s="177" t="s">
        <v>305</v>
      </c>
      <c r="H229" s="178">
        <v>56</v>
      </c>
      <c r="I229" s="179"/>
      <c r="J229" s="180">
        <f>ROUND(I229*H229,2)</f>
        <v>0</v>
      </c>
      <c r="K229" s="176" t="s">
        <v>153</v>
      </c>
      <c r="L229" s="40"/>
      <c r="M229" s="181" t="s">
        <v>19</v>
      </c>
      <c r="N229" s="182" t="s">
        <v>43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8.9999999999999993E-3</v>
      </c>
      <c r="T229" s="184">
        <f>S229*H229</f>
        <v>0.504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154</v>
      </c>
      <c r="AT229" s="185" t="s">
        <v>149</v>
      </c>
      <c r="AU229" s="185" t="s">
        <v>155</v>
      </c>
      <c r="AY229" s="18" t="s">
        <v>146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155</v>
      </c>
      <c r="BK229" s="186">
        <f>ROUND(I229*H229,2)</f>
        <v>0</v>
      </c>
      <c r="BL229" s="18" t="s">
        <v>154</v>
      </c>
      <c r="BM229" s="185" t="s">
        <v>306</v>
      </c>
    </row>
    <row r="230" spans="1:65" s="2" customFormat="1" ht="11.25">
      <c r="A230" s="35"/>
      <c r="B230" s="36"/>
      <c r="C230" s="37"/>
      <c r="D230" s="187" t="s">
        <v>157</v>
      </c>
      <c r="E230" s="37"/>
      <c r="F230" s="188" t="s">
        <v>307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157</v>
      </c>
      <c r="AU230" s="18" t="s">
        <v>155</v>
      </c>
    </row>
    <row r="231" spans="1:65" s="13" customFormat="1" ht="11.25">
      <c r="B231" s="192"/>
      <c r="C231" s="193"/>
      <c r="D231" s="194" t="s">
        <v>159</v>
      </c>
      <c r="E231" s="195" t="s">
        <v>19</v>
      </c>
      <c r="F231" s="196" t="s">
        <v>308</v>
      </c>
      <c r="G231" s="193"/>
      <c r="H231" s="195" t="s">
        <v>19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159</v>
      </c>
      <c r="AU231" s="202" t="s">
        <v>155</v>
      </c>
      <c r="AV231" s="13" t="s">
        <v>79</v>
      </c>
      <c r="AW231" s="13" t="s">
        <v>33</v>
      </c>
      <c r="AX231" s="13" t="s">
        <v>71</v>
      </c>
      <c r="AY231" s="202" t="s">
        <v>146</v>
      </c>
    </row>
    <row r="232" spans="1:65" s="14" customFormat="1" ht="11.25">
      <c r="B232" s="203"/>
      <c r="C232" s="204"/>
      <c r="D232" s="194" t="s">
        <v>159</v>
      </c>
      <c r="E232" s="205" t="s">
        <v>19</v>
      </c>
      <c r="F232" s="206" t="s">
        <v>1116</v>
      </c>
      <c r="G232" s="204"/>
      <c r="H232" s="207">
        <v>56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159</v>
      </c>
      <c r="AU232" s="213" t="s">
        <v>155</v>
      </c>
      <c r="AV232" s="14" t="s">
        <v>155</v>
      </c>
      <c r="AW232" s="14" t="s">
        <v>33</v>
      </c>
      <c r="AX232" s="14" t="s">
        <v>71</v>
      </c>
      <c r="AY232" s="213" t="s">
        <v>146</v>
      </c>
    </row>
    <row r="233" spans="1:65" s="15" customFormat="1" ht="11.25">
      <c r="B233" s="214"/>
      <c r="C233" s="215"/>
      <c r="D233" s="194" t="s">
        <v>159</v>
      </c>
      <c r="E233" s="216" t="s">
        <v>19</v>
      </c>
      <c r="F233" s="217" t="s">
        <v>164</v>
      </c>
      <c r="G233" s="215"/>
      <c r="H233" s="218">
        <v>56</v>
      </c>
      <c r="I233" s="219"/>
      <c r="J233" s="215"/>
      <c r="K233" s="215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159</v>
      </c>
      <c r="AU233" s="224" t="s">
        <v>155</v>
      </c>
      <c r="AV233" s="15" t="s">
        <v>154</v>
      </c>
      <c r="AW233" s="15" t="s">
        <v>33</v>
      </c>
      <c r="AX233" s="15" t="s">
        <v>79</v>
      </c>
      <c r="AY233" s="224" t="s">
        <v>146</v>
      </c>
    </row>
    <row r="234" spans="1:65" s="2" customFormat="1" ht="24.2" customHeight="1">
      <c r="A234" s="35"/>
      <c r="B234" s="36"/>
      <c r="C234" s="174" t="s">
        <v>310</v>
      </c>
      <c r="D234" s="174" t="s">
        <v>149</v>
      </c>
      <c r="E234" s="175" t="s">
        <v>311</v>
      </c>
      <c r="F234" s="176" t="s">
        <v>312</v>
      </c>
      <c r="G234" s="177" t="s">
        <v>305</v>
      </c>
      <c r="H234" s="178">
        <v>28</v>
      </c>
      <c r="I234" s="179"/>
      <c r="J234" s="180">
        <f>ROUND(I234*H234,2)</f>
        <v>0</v>
      </c>
      <c r="K234" s="176" t="s">
        <v>153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1.0999999999999999E-2</v>
      </c>
      <c r="T234" s="184">
        <f>S234*H234</f>
        <v>0.308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154</v>
      </c>
      <c r="AT234" s="185" t="s">
        <v>149</v>
      </c>
      <c r="AU234" s="185" t="s">
        <v>155</v>
      </c>
      <c r="AY234" s="18" t="s">
        <v>146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155</v>
      </c>
      <c r="BK234" s="186">
        <f>ROUND(I234*H234,2)</f>
        <v>0</v>
      </c>
      <c r="BL234" s="18" t="s">
        <v>154</v>
      </c>
      <c r="BM234" s="185" t="s">
        <v>313</v>
      </c>
    </row>
    <row r="235" spans="1:65" s="2" customFormat="1" ht="11.25">
      <c r="A235" s="35"/>
      <c r="B235" s="36"/>
      <c r="C235" s="37"/>
      <c r="D235" s="187" t="s">
        <v>157</v>
      </c>
      <c r="E235" s="37"/>
      <c r="F235" s="188" t="s">
        <v>314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157</v>
      </c>
      <c r="AU235" s="18" t="s">
        <v>155</v>
      </c>
    </row>
    <row r="236" spans="1:65" s="13" customFormat="1" ht="11.25">
      <c r="B236" s="192"/>
      <c r="C236" s="193"/>
      <c r="D236" s="194" t="s">
        <v>159</v>
      </c>
      <c r="E236" s="195" t="s">
        <v>19</v>
      </c>
      <c r="F236" s="196" t="s">
        <v>253</v>
      </c>
      <c r="G236" s="193"/>
      <c r="H236" s="195" t="s">
        <v>19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159</v>
      </c>
      <c r="AU236" s="202" t="s">
        <v>155</v>
      </c>
      <c r="AV236" s="13" t="s">
        <v>79</v>
      </c>
      <c r="AW236" s="13" t="s">
        <v>33</v>
      </c>
      <c r="AX236" s="13" t="s">
        <v>71</v>
      </c>
      <c r="AY236" s="202" t="s">
        <v>146</v>
      </c>
    </row>
    <row r="237" spans="1:65" s="14" customFormat="1" ht="11.25">
      <c r="B237" s="203"/>
      <c r="C237" s="204"/>
      <c r="D237" s="194" t="s">
        <v>159</v>
      </c>
      <c r="E237" s="205" t="s">
        <v>19</v>
      </c>
      <c r="F237" s="206" t="s">
        <v>1117</v>
      </c>
      <c r="G237" s="204"/>
      <c r="H237" s="207">
        <v>28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159</v>
      </c>
      <c r="AU237" s="213" t="s">
        <v>155</v>
      </c>
      <c r="AV237" s="14" t="s">
        <v>155</v>
      </c>
      <c r="AW237" s="14" t="s">
        <v>33</v>
      </c>
      <c r="AX237" s="14" t="s">
        <v>79</v>
      </c>
      <c r="AY237" s="213" t="s">
        <v>146</v>
      </c>
    </row>
    <row r="238" spans="1:65" s="2" customFormat="1" ht="21.75" customHeight="1">
      <c r="A238" s="35"/>
      <c r="B238" s="36"/>
      <c r="C238" s="174" t="s">
        <v>316</v>
      </c>
      <c r="D238" s="174" t="s">
        <v>149</v>
      </c>
      <c r="E238" s="175" t="s">
        <v>317</v>
      </c>
      <c r="F238" s="176" t="s">
        <v>318</v>
      </c>
      <c r="G238" s="177" t="s">
        <v>152</v>
      </c>
      <c r="H238" s="178">
        <v>16.887</v>
      </c>
      <c r="I238" s="179"/>
      <c r="J238" s="180">
        <f>ROUND(I238*H238,2)</f>
        <v>0</v>
      </c>
      <c r="K238" s="176" t="s">
        <v>153</v>
      </c>
      <c r="L238" s="40"/>
      <c r="M238" s="181" t="s">
        <v>19</v>
      </c>
      <c r="N238" s="182" t="s">
        <v>43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0.05</v>
      </c>
      <c r="T238" s="184">
        <f>S238*H238</f>
        <v>0.84435000000000004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154</v>
      </c>
      <c r="AT238" s="185" t="s">
        <v>149</v>
      </c>
      <c r="AU238" s="185" t="s">
        <v>155</v>
      </c>
      <c r="AY238" s="18" t="s">
        <v>146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155</v>
      </c>
      <c r="BK238" s="186">
        <f>ROUND(I238*H238,2)</f>
        <v>0</v>
      </c>
      <c r="BL238" s="18" t="s">
        <v>154</v>
      </c>
      <c r="BM238" s="185" t="s">
        <v>319</v>
      </c>
    </row>
    <row r="239" spans="1:65" s="2" customFormat="1" ht="11.25">
      <c r="A239" s="35"/>
      <c r="B239" s="36"/>
      <c r="C239" s="37"/>
      <c r="D239" s="187" t="s">
        <v>157</v>
      </c>
      <c r="E239" s="37"/>
      <c r="F239" s="188" t="s">
        <v>320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157</v>
      </c>
      <c r="AU239" s="18" t="s">
        <v>155</v>
      </c>
    </row>
    <row r="240" spans="1:65" s="13" customFormat="1" ht="11.25">
      <c r="B240" s="192"/>
      <c r="C240" s="193"/>
      <c r="D240" s="194" t="s">
        <v>159</v>
      </c>
      <c r="E240" s="195" t="s">
        <v>19</v>
      </c>
      <c r="F240" s="196" t="s">
        <v>321</v>
      </c>
      <c r="G240" s="193"/>
      <c r="H240" s="195" t="s">
        <v>19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159</v>
      </c>
      <c r="AU240" s="202" t="s">
        <v>155</v>
      </c>
      <c r="AV240" s="13" t="s">
        <v>79</v>
      </c>
      <c r="AW240" s="13" t="s">
        <v>33</v>
      </c>
      <c r="AX240" s="13" t="s">
        <v>71</v>
      </c>
      <c r="AY240" s="202" t="s">
        <v>146</v>
      </c>
    </row>
    <row r="241" spans="1:65" s="14" customFormat="1" ht="11.25">
      <c r="B241" s="203"/>
      <c r="C241" s="204"/>
      <c r="D241" s="194" t="s">
        <v>159</v>
      </c>
      <c r="E241" s="205" t="s">
        <v>19</v>
      </c>
      <c r="F241" s="206" t="s">
        <v>1106</v>
      </c>
      <c r="G241" s="204"/>
      <c r="H241" s="207">
        <v>16.887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159</v>
      </c>
      <c r="AU241" s="213" t="s">
        <v>155</v>
      </c>
      <c r="AV241" s="14" t="s">
        <v>155</v>
      </c>
      <c r="AW241" s="14" t="s">
        <v>33</v>
      </c>
      <c r="AX241" s="14" t="s">
        <v>79</v>
      </c>
      <c r="AY241" s="213" t="s">
        <v>146</v>
      </c>
    </row>
    <row r="242" spans="1:65" s="2" customFormat="1" ht="24.2" customHeight="1">
      <c r="A242" s="35"/>
      <c r="B242" s="36"/>
      <c r="C242" s="174" t="s">
        <v>322</v>
      </c>
      <c r="D242" s="174" t="s">
        <v>149</v>
      </c>
      <c r="E242" s="175" t="s">
        <v>323</v>
      </c>
      <c r="F242" s="176" t="s">
        <v>324</v>
      </c>
      <c r="G242" s="177" t="s">
        <v>152</v>
      </c>
      <c r="H242" s="178">
        <v>128.44999999999999</v>
      </c>
      <c r="I242" s="179"/>
      <c r="J242" s="180">
        <f>ROUND(I242*H242,2)</f>
        <v>0</v>
      </c>
      <c r="K242" s="176" t="s">
        <v>153</v>
      </c>
      <c r="L242" s="40"/>
      <c r="M242" s="181" t="s">
        <v>19</v>
      </c>
      <c r="N242" s="182" t="s">
        <v>43</v>
      </c>
      <c r="O242" s="65"/>
      <c r="P242" s="183">
        <f>O242*H242</f>
        <v>0</v>
      </c>
      <c r="Q242" s="183">
        <v>0</v>
      </c>
      <c r="R242" s="183">
        <f>Q242*H242</f>
        <v>0</v>
      </c>
      <c r="S242" s="183">
        <v>4.5999999999999999E-2</v>
      </c>
      <c r="T242" s="184">
        <f>S242*H242</f>
        <v>5.9086999999999996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5" t="s">
        <v>154</v>
      </c>
      <c r="AT242" s="185" t="s">
        <v>149</v>
      </c>
      <c r="AU242" s="185" t="s">
        <v>155</v>
      </c>
      <c r="AY242" s="18" t="s">
        <v>146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8" t="s">
        <v>155</v>
      </c>
      <c r="BK242" s="186">
        <f>ROUND(I242*H242,2)</f>
        <v>0</v>
      </c>
      <c r="BL242" s="18" t="s">
        <v>154</v>
      </c>
      <c r="BM242" s="185" t="s">
        <v>325</v>
      </c>
    </row>
    <row r="243" spans="1:65" s="2" customFormat="1" ht="11.25">
      <c r="A243" s="35"/>
      <c r="B243" s="36"/>
      <c r="C243" s="37"/>
      <c r="D243" s="187" t="s">
        <v>157</v>
      </c>
      <c r="E243" s="37"/>
      <c r="F243" s="188" t="s">
        <v>326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157</v>
      </c>
      <c r="AU243" s="18" t="s">
        <v>155</v>
      </c>
    </row>
    <row r="244" spans="1:65" s="13" customFormat="1" ht="11.25">
      <c r="B244" s="192"/>
      <c r="C244" s="193"/>
      <c r="D244" s="194" t="s">
        <v>159</v>
      </c>
      <c r="E244" s="195" t="s">
        <v>19</v>
      </c>
      <c r="F244" s="196" t="s">
        <v>327</v>
      </c>
      <c r="G244" s="193"/>
      <c r="H244" s="195" t="s">
        <v>19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159</v>
      </c>
      <c r="AU244" s="202" t="s">
        <v>155</v>
      </c>
      <c r="AV244" s="13" t="s">
        <v>79</v>
      </c>
      <c r="AW244" s="13" t="s">
        <v>33</v>
      </c>
      <c r="AX244" s="13" t="s">
        <v>71</v>
      </c>
      <c r="AY244" s="202" t="s">
        <v>146</v>
      </c>
    </row>
    <row r="245" spans="1:65" s="14" customFormat="1" ht="11.25">
      <c r="B245" s="203"/>
      <c r="C245" s="204"/>
      <c r="D245" s="194" t="s">
        <v>159</v>
      </c>
      <c r="E245" s="205" t="s">
        <v>19</v>
      </c>
      <c r="F245" s="206" t="s">
        <v>1107</v>
      </c>
      <c r="G245" s="204"/>
      <c r="H245" s="207">
        <v>128.44999999999999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159</v>
      </c>
      <c r="AU245" s="213" t="s">
        <v>155</v>
      </c>
      <c r="AV245" s="14" t="s">
        <v>155</v>
      </c>
      <c r="AW245" s="14" t="s">
        <v>33</v>
      </c>
      <c r="AX245" s="14" t="s">
        <v>79</v>
      </c>
      <c r="AY245" s="213" t="s">
        <v>146</v>
      </c>
    </row>
    <row r="246" spans="1:65" s="12" customFormat="1" ht="22.9" customHeight="1">
      <c r="B246" s="158"/>
      <c r="C246" s="159"/>
      <c r="D246" s="160" t="s">
        <v>70</v>
      </c>
      <c r="E246" s="172" t="s">
        <v>328</v>
      </c>
      <c r="F246" s="172" t="s">
        <v>329</v>
      </c>
      <c r="G246" s="159"/>
      <c r="H246" s="159"/>
      <c r="I246" s="162"/>
      <c r="J246" s="173">
        <f>BK246</f>
        <v>0</v>
      </c>
      <c r="K246" s="159"/>
      <c r="L246" s="164"/>
      <c r="M246" s="165"/>
      <c r="N246" s="166"/>
      <c r="O246" s="166"/>
      <c r="P246" s="167">
        <f>SUM(P247:P255)</f>
        <v>0</v>
      </c>
      <c r="Q246" s="166"/>
      <c r="R246" s="167">
        <f>SUM(R247:R255)</f>
        <v>0</v>
      </c>
      <c r="S246" s="166"/>
      <c r="T246" s="168">
        <f>SUM(T247:T255)</f>
        <v>0</v>
      </c>
      <c r="AR246" s="169" t="s">
        <v>79</v>
      </c>
      <c r="AT246" s="170" t="s">
        <v>70</v>
      </c>
      <c r="AU246" s="170" t="s">
        <v>79</v>
      </c>
      <c r="AY246" s="169" t="s">
        <v>146</v>
      </c>
      <c r="BK246" s="171">
        <f>SUM(BK247:BK255)</f>
        <v>0</v>
      </c>
    </row>
    <row r="247" spans="1:65" s="2" customFormat="1" ht="24.2" customHeight="1">
      <c r="A247" s="35"/>
      <c r="B247" s="36"/>
      <c r="C247" s="174" t="s">
        <v>330</v>
      </c>
      <c r="D247" s="174" t="s">
        <v>149</v>
      </c>
      <c r="E247" s="175" t="s">
        <v>331</v>
      </c>
      <c r="F247" s="176" t="s">
        <v>332</v>
      </c>
      <c r="G247" s="177" t="s">
        <v>333</v>
      </c>
      <c r="H247" s="178">
        <v>30.524999999999999</v>
      </c>
      <c r="I247" s="179"/>
      <c r="J247" s="180">
        <f>ROUND(I247*H247,2)</f>
        <v>0</v>
      </c>
      <c r="K247" s="176" t="s">
        <v>153</v>
      </c>
      <c r="L247" s="40"/>
      <c r="M247" s="181" t="s">
        <v>19</v>
      </c>
      <c r="N247" s="182" t="s">
        <v>43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154</v>
      </c>
      <c r="AT247" s="185" t="s">
        <v>149</v>
      </c>
      <c r="AU247" s="185" t="s">
        <v>155</v>
      </c>
      <c r="AY247" s="18" t="s">
        <v>146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155</v>
      </c>
      <c r="BK247" s="186">
        <f>ROUND(I247*H247,2)</f>
        <v>0</v>
      </c>
      <c r="BL247" s="18" t="s">
        <v>154</v>
      </c>
      <c r="BM247" s="185" t="s">
        <v>334</v>
      </c>
    </row>
    <row r="248" spans="1:65" s="2" customFormat="1" ht="11.25">
      <c r="A248" s="35"/>
      <c r="B248" s="36"/>
      <c r="C248" s="37"/>
      <c r="D248" s="187" t="s">
        <v>157</v>
      </c>
      <c r="E248" s="37"/>
      <c r="F248" s="188" t="s">
        <v>335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157</v>
      </c>
      <c r="AU248" s="18" t="s">
        <v>155</v>
      </c>
    </row>
    <row r="249" spans="1:65" s="2" customFormat="1" ht="21.75" customHeight="1">
      <c r="A249" s="35"/>
      <c r="B249" s="36"/>
      <c r="C249" s="174" t="s">
        <v>336</v>
      </c>
      <c r="D249" s="174" t="s">
        <v>149</v>
      </c>
      <c r="E249" s="175" t="s">
        <v>337</v>
      </c>
      <c r="F249" s="176" t="s">
        <v>338</v>
      </c>
      <c r="G249" s="177" t="s">
        <v>333</v>
      </c>
      <c r="H249" s="178">
        <v>30.524999999999999</v>
      </c>
      <c r="I249" s="179"/>
      <c r="J249" s="180">
        <f>ROUND(I249*H249,2)</f>
        <v>0</v>
      </c>
      <c r="K249" s="176" t="s">
        <v>153</v>
      </c>
      <c r="L249" s="40"/>
      <c r="M249" s="181" t="s">
        <v>19</v>
      </c>
      <c r="N249" s="182" t="s">
        <v>43</v>
      </c>
      <c r="O249" s="65"/>
      <c r="P249" s="183">
        <f>O249*H249</f>
        <v>0</v>
      </c>
      <c r="Q249" s="183">
        <v>0</v>
      </c>
      <c r="R249" s="183">
        <f>Q249*H249</f>
        <v>0</v>
      </c>
      <c r="S249" s="183">
        <v>0</v>
      </c>
      <c r="T249" s="18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5" t="s">
        <v>154</v>
      </c>
      <c r="AT249" s="185" t="s">
        <v>149</v>
      </c>
      <c r="AU249" s="185" t="s">
        <v>155</v>
      </c>
      <c r="AY249" s="18" t="s">
        <v>146</v>
      </c>
      <c r="BE249" s="186">
        <f>IF(N249="základní",J249,0)</f>
        <v>0</v>
      </c>
      <c r="BF249" s="186">
        <f>IF(N249="snížená",J249,0)</f>
        <v>0</v>
      </c>
      <c r="BG249" s="186">
        <f>IF(N249="zákl. přenesená",J249,0)</f>
        <v>0</v>
      </c>
      <c r="BH249" s="186">
        <f>IF(N249="sníž. přenesená",J249,0)</f>
        <v>0</v>
      </c>
      <c r="BI249" s="186">
        <f>IF(N249="nulová",J249,0)</f>
        <v>0</v>
      </c>
      <c r="BJ249" s="18" t="s">
        <v>155</v>
      </c>
      <c r="BK249" s="186">
        <f>ROUND(I249*H249,2)</f>
        <v>0</v>
      </c>
      <c r="BL249" s="18" t="s">
        <v>154</v>
      </c>
      <c r="BM249" s="185" t="s">
        <v>339</v>
      </c>
    </row>
    <row r="250" spans="1:65" s="2" customFormat="1" ht="11.25">
      <c r="A250" s="35"/>
      <c r="B250" s="36"/>
      <c r="C250" s="37"/>
      <c r="D250" s="187" t="s">
        <v>157</v>
      </c>
      <c r="E250" s="37"/>
      <c r="F250" s="188" t="s">
        <v>340</v>
      </c>
      <c r="G250" s="37"/>
      <c r="H250" s="37"/>
      <c r="I250" s="189"/>
      <c r="J250" s="37"/>
      <c r="K250" s="37"/>
      <c r="L250" s="40"/>
      <c r="M250" s="190"/>
      <c r="N250" s="191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157</v>
      </c>
      <c r="AU250" s="18" t="s">
        <v>155</v>
      </c>
    </row>
    <row r="251" spans="1:65" s="2" customFormat="1" ht="24.2" customHeight="1">
      <c r="A251" s="35"/>
      <c r="B251" s="36"/>
      <c r="C251" s="174" t="s">
        <v>341</v>
      </c>
      <c r="D251" s="174" t="s">
        <v>149</v>
      </c>
      <c r="E251" s="175" t="s">
        <v>342</v>
      </c>
      <c r="F251" s="176" t="s">
        <v>343</v>
      </c>
      <c r="G251" s="177" t="s">
        <v>333</v>
      </c>
      <c r="H251" s="178">
        <v>579.97500000000002</v>
      </c>
      <c r="I251" s="179"/>
      <c r="J251" s="180">
        <f>ROUND(I251*H251,2)</f>
        <v>0</v>
      </c>
      <c r="K251" s="176" t="s">
        <v>153</v>
      </c>
      <c r="L251" s="40"/>
      <c r="M251" s="181" t="s">
        <v>19</v>
      </c>
      <c r="N251" s="182" t="s">
        <v>43</v>
      </c>
      <c r="O251" s="65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154</v>
      </c>
      <c r="AT251" s="185" t="s">
        <v>149</v>
      </c>
      <c r="AU251" s="185" t="s">
        <v>155</v>
      </c>
      <c r="AY251" s="18" t="s">
        <v>146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155</v>
      </c>
      <c r="BK251" s="186">
        <f>ROUND(I251*H251,2)</f>
        <v>0</v>
      </c>
      <c r="BL251" s="18" t="s">
        <v>154</v>
      </c>
      <c r="BM251" s="185" t="s">
        <v>344</v>
      </c>
    </row>
    <row r="252" spans="1:65" s="2" customFormat="1" ht="11.25">
      <c r="A252" s="35"/>
      <c r="B252" s="36"/>
      <c r="C252" s="37"/>
      <c r="D252" s="187" t="s">
        <v>157</v>
      </c>
      <c r="E252" s="37"/>
      <c r="F252" s="188" t="s">
        <v>345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157</v>
      </c>
      <c r="AU252" s="18" t="s">
        <v>155</v>
      </c>
    </row>
    <row r="253" spans="1:65" s="14" customFormat="1" ht="11.25">
      <c r="B253" s="203"/>
      <c r="C253" s="204"/>
      <c r="D253" s="194" t="s">
        <v>159</v>
      </c>
      <c r="E253" s="204"/>
      <c r="F253" s="206" t="s">
        <v>1118</v>
      </c>
      <c r="G253" s="204"/>
      <c r="H253" s="207">
        <v>579.97500000000002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159</v>
      </c>
      <c r="AU253" s="213" t="s">
        <v>155</v>
      </c>
      <c r="AV253" s="14" t="s">
        <v>155</v>
      </c>
      <c r="AW253" s="14" t="s">
        <v>4</v>
      </c>
      <c r="AX253" s="14" t="s">
        <v>79</v>
      </c>
      <c r="AY253" s="213" t="s">
        <v>146</v>
      </c>
    </row>
    <row r="254" spans="1:65" s="2" customFormat="1" ht="24.2" customHeight="1">
      <c r="A254" s="35"/>
      <c r="B254" s="36"/>
      <c r="C254" s="174" t="s">
        <v>347</v>
      </c>
      <c r="D254" s="174" t="s">
        <v>149</v>
      </c>
      <c r="E254" s="175" t="s">
        <v>348</v>
      </c>
      <c r="F254" s="176" t="s">
        <v>349</v>
      </c>
      <c r="G254" s="177" t="s">
        <v>333</v>
      </c>
      <c r="H254" s="178">
        <v>30.524999999999999</v>
      </c>
      <c r="I254" s="179"/>
      <c r="J254" s="180">
        <f>ROUND(I254*H254,2)</f>
        <v>0</v>
      </c>
      <c r="K254" s="176" t="s">
        <v>153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154</v>
      </c>
      <c r="AT254" s="185" t="s">
        <v>149</v>
      </c>
      <c r="AU254" s="185" t="s">
        <v>155</v>
      </c>
      <c r="AY254" s="18" t="s">
        <v>146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155</v>
      </c>
      <c r="BK254" s="186">
        <f>ROUND(I254*H254,2)</f>
        <v>0</v>
      </c>
      <c r="BL254" s="18" t="s">
        <v>154</v>
      </c>
      <c r="BM254" s="185" t="s">
        <v>350</v>
      </c>
    </row>
    <row r="255" spans="1:65" s="2" customFormat="1" ht="11.25">
      <c r="A255" s="35"/>
      <c r="B255" s="36"/>
      <c r="C255" s="37"/>
      <c r="D255" s="187" t="s">
        <v>157</v>
      </c>
      <c r="E255" s="37"/>
      <c r="F255" s="188" t="s">
        <v>351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157</v>
      </c>
      <c r="AU255" s="18" t="s">
        <v>155</v>
      </c>
    </row>
    <row r="256" spans="1:65" s="12" customFormat="1" ht="22.9" customHeight="1">
      <c r="B256" s="158"/>
      <c r="C256" s="159"/>
      <c r="D256" s="160" t="s">
        <v>70</v>
      </c>
      <c r="E256" s="172" t="s">
        <v>352</v>
      </c>
      <c r="F256" s="172" t="s">
        <v>353</v>
      </c>
      <c r="G256" s="159"/>
      <c r="H256" s="159"/>
      <c r="I256" s="162"/>
      <c r="J256" s="173">
        <f>BK256</f>
        <v>0</v>
      </c>
      <c r="K256" s="159"/>
      <c r="L256" s="164"/>
      <c r="M256" s="165"/>
      <c r="N256" s="166"/>
      <c r="O256" s="166"/>
      <c r="P256" s="167">
        <f>SUM(P257:P265)</f>
        <v>0</v>
      </c>
      <c r="Q256" s="166"/>
      <c r="R256" s="167">
        <f>SUM(R257:R265)</f>
        <v>0</v>
      </c>
      <c r="S256" s="166"/>
      <c r="T256" s="168">
        <f>SUM(T257:T265)</f>
        <v>0</v>
      </c>
      <c r="AR256" s="169" t="s">
        <v>79</v>
      </c>
      <c r="AT256" s="170" t="s">
        <v>70</v>
      </c>
      <c r="AU256" s="170" t="s">
        <v>79</v>
      </c>
      <c r="AY256" s="169" t="s">
        <v>146</v>
      </c>
      <c r="BK256" s="171">
        <f>SUM(BK257:BK265)</f>
        <v>0</v>
      </c>
    </row>
    <row r="257" spans="1:65" s="2" customFormat="1" ht="33" customHeight="1">
      <c r="A257" s="35"/>
      <c r="B257" s="36"/>
      <c r="C257" s="174" t="s">
        <v>354</v>
      </c>
      <c r="D257" s="174" t="s">
        <v>149</v>
      </c>
      <c r="E257" s="175" t="s">
        <v>355</v>
      </c>
      <c r="F257" s="176" t="s">
        <v>356</v>
      </c>
      <c r="G257" s="177" t="s">
        <v>333</v>
      </c>
      <c r="H257" s="178">
        <v>17.215</v>
      </c>
      <c r="I257" s="179"/>
      <c r="J257" s="180">
        <f>ROUND(I257*H257,2)</f>
        <v>0</v>
      </c>
      <c r="K257" s="176" t="s">
        <v>153</v>
      </c>
      <c r="L257" s="40"/>
      <c r="M257" s="181" t="s">
        <v>19</v>
      </c>
      <c r="N257" s="182" t="s">
        <v>43</v>
      </c>
      <c r="O257" s="65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5" t="s">
        <v>154</v>
      </c>
      <c r="AT257" s="185" t="s">
        <v>149</v>
      </c>
      <c r="AU257" s="185" t="s">
        <v>155</v>
      </c>
      <c r="AY257" s="18" t="s">
        <v>146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8" t="s">
        <v>155</v>
      </c>
      <c r="BK257" s="186">
        <f>ROUND(I257*H257,2)</f>
        <v>0</v>
      </c>
      <c r="BL257" s="18" t="s">
        <v>154</v>
      </c>
      <c r="BM257" s="185" t="s">
        <v>357</v>
      </c>
    </row>
    <row r="258" spans="1:65" s="2" customFormat="1" ht="11.25">
      <c r="A258" s="35"/>
      <c r="B258" s="36"/>
      <c r="C258" s="37"/>
      <c r="D258" s="187" t="s">
        <v>157</v>
      </c>
      <c r="E258" s="37"/>
      <c r="F258" s="188" t="s">
        <v>358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157</v>
      </c>
      <c r="AU258" s="18" t="s">
        <v>155</v>
      </c>
    </row>
    <row r="259" spans="1:65" s="2" customFormat="1" ht="37.9" customHeight="1">
      <c r="A259" s="35"/>
      <c r="B259" s="36"/>
      <c r="C259" s="174" t="s">
        <v>359</v>
      </c>
      <c r="D259" s="174" t="s">
        <v>149</v>
      </c>
      <c r="E259" s="175" t="s">
        <v>360</v>
      </c>
      <c r="F259" s="176" t="s">
        <v>361</v>
      </c>
      <c r="G259" s="177" t="s">
        <v>333</v>
      </c>
      <c r="H259" s="178">
        <v>17.215</v>
      </c>
      <c r="I259" s="179"/>
      <c r="J259" s="180">
        <f>ROUND(I259*H259,2)</f>
        <v>0</v>
      </c>
      <c r="K259" s="176" t="s">
        <v>153</v>
      </c>
      <c r="L259" s="40"/>
      <c r="M259" s="181" t="s">
        <v>19</v>
      </c>
      <c r="N259" s="182" t="s">
        <v>43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154</v>
      </c>
      <c r="AT259" s="185" t="s">
        <v>149</v>
      </c>
      <c r="AU259" s="185" t="s">
        <v>155</v>
      </c>
      <c r="AY259" s="18" t="s">
        <v>146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155</v>
      </c>
      <c r="BK259" s="186">
        <f>ROUND(I259*H259,2)</f>
        <v>0</v>
      </c>
      <c r="BL259" s="18" t="s">
        <v>154</v>
      </c>
      <c r="BM259" s="185" t="s">
        <v>362</v>
      </c>
    </row>
    <row r="260" spans="1:65" s="2" customFormat="1" ht="11.25">
      <c r="A260" s="35"/>
      <c r="B260" s="36"/>
      <c r="C260" s="37"/>
      <c r="D260" s="187" t="s">
        <v>157</v>
      </c>
      <c r="E260" s="37"/>
      <c r="F260" s="188" t="s">
        <v>363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157</v>
      </c>
      <c r="AU260" s="18" t="s">
        <v>155</v>
      </c>
    </row>
    <row r="261" spans="1:65" s="2" customFormat="1" ht="37.9" customHeight="1">
      <c r="A261" s="35"/>
      <c r="B261" s="36"/>
      <c r="C261" s="174" t="s">
        <v>364</v>
      </c>
      <c r="D261" s="174" t="s">
        <v>149</v>
      </c>
      <c r="E261" s="175" t="s">
        <v>365</v>
      </c>
      <c r="F261" s="176" t="s">
        <v>366</v>
      </c>
      <c r="G261" s="177" t="s">
        <v>333</v>
      </c>
      <c r="H261" s="178">
        <v>17.215</v>
      </c>
      <c r="I261" s="179"/>
      <c r="J261" s="180">
        <f>ROUND(I261*H261,2)</f>
        <v>0</v>
      </c>
      <c r="K261" s="176" t="s">
        <v>153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154</v>
      </c>
      <c r="AT261" s="185" t="s">
        <v>149</v>
      </c>
      <c r="AU261" s="185" t="s">
        <v>155</v>
      </c>
      <c r="AY261" s="18" t="s">
        <v>146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155</v>
      </c>
      <c r="BK261" s="186">
        <f>ROUND(I261*H261,2)</f>
        <v>0</v>
      </c>
      <c r="BL261" s="18" t="s">
        <v>154</v>
      </c>
      <c r="BM261" s="185" t="s">
        <v>367</v>
      </c>
    </row>
    <row r="262" spans="1:65" s="2" customFormat="1" ht="11.25">
      <c r="A262" s="35"/>
      <c r="B262" s="36"/>
      <c r="C262" s="37"/>
      <c r="D262" s="187" t="s">
        <v>157</v>
      </c>
      <c r="E262" s="37"/>
      <c r="F262" s="188" t="s">
        <v>368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157</v>
      </c>
      <c r="AU262" s="18" t="s">
        <v>155</v>
      </c>
    </row>
    <row r="263" spans="1:65" s="2" customFormat="1" ht="37.9" customHeight="1">
      <c r="A263" s="35"/>
      <c r="B263" s="36"/>
      <c r="C263" s="174" t="s">
        <v>369</v>
      </c>
      <c r="D263" s="174" t="s">
        <v>149</v>
      </c>
      <c r="E263" s="175" t="s">
        <v>370</v>
      </c>
      <c r="F263" s="176" t="s">
        <v>371</v>
      </c>
      <c r="G263" s="177" t="s">
        <v>333</v>
      </c>
      <c r="H263" s="178">
        <v>51.645000000000003</v>
      </c>
      <c r="I263" s="179"/>
      <c r="J263" s="180">
        <f>ROUND(I263*H263,2)</f>
        <v>0</v>
      </c>
      <c r="K263" s="176" t="s">
        <v>153</v>
      </c>
      <c r="L263" s="40"/>
      <c r="M263" s="181" t="s">
        <v>19</v>
      </c>
      <c r="N263" s="182" t="s">
        <v>43</v>
      </c>
      <c r="O263" s="65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154</v>
      </c>
      <c r="AT263" s="185" t="s">
        <v>149</v>
      </c>
      <c r="AU263" s="185" t="s">
        <v>155</v>
      </c>
      <c r="AY263" s="18" t="s">
        <v>146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155</v>
      </c>
      <c r="BK263" s="186">
        <f>ROUND(I263*H263,2)</f>
        <v>0</v>
      </c>
      <c r="BL263" s="18" t="s">
        <v>154</v>
      </c>
      <c r="BM263" s="185" t="s">
        <v>372</v>
      </c>
    </row>
    <row r="264" spans="1:65" s="2" customFormat="1" ht="11.25">
      <c r="A264" s="35"/>
      <c r="B264" s="36"/>
      <c r="C264" s="37"/>
      <c r="D264" s="187" t="s">
        <v>157</v>
      </c>
      <c r="E264" s="37"/>
      <c r="F264" s="188" t="s">
        <v>373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157</v>
      </c>
      <c r="AU264" s="18" t="s">
        <v>155</v>
      </c>
    </row>
    <row r="265" spans="1:65" s="14" customFormat="1" ht="11.25">
      <c r="B265" s="203"/>
      <c r="C265" s="204"/>
      <c r="D265" s="194" t="s">
        <v>159</v>
      </c>
      <c r="E265" s="204"/>
      <c r="F265" s="206" t="s">
        <v>1119</v>
      </c>
      <c r="G265" s="204"/>
      <c r="H265" s="207">
        <v>51.645000000000003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159</v>
      </c>
      <c r="AU265" s="213" t="s">
        <v>155</v>
      </c>
      <c r="AV265" s="14" t="s">
        <v>155</v>
      </c>
      <c r="AW265" s="14" t="s">
        <v>4</v>
      </c>
      <c r="AX265" s="14" t="s">
        <v>79</v>
      </c>
      <c r="AY265" s="213" t="s">
        <v>146</v>
      </c>
    </row>
    <row r="266" spans="1:65" s="12" customFormat="1" ht="25.9" customHeight="1">
      <c r="B266" s="158"/>
      <c r="C266" s="159"/>
      <c r="D266" s="160" t="s">
        <v>70</v>
      </c>
      <c r="E266" s="161" t="s">
        <v>375</v>
      </c>
      <c r="F266" s="161" t="s">
        <v>376</v>
      </c>
      <c r="G266" s="159"/>
      <c r="H266" s="159"/>
      <c r="I266" s="162"/>
      <c r="J266" s="163">
        <f>BK266</f>
        <v>0</v>
      </c>
      <c r="K266" s="159"/>
      <c r="L266" s="164"/>
      <c r="M266" s="165"/>
      <c r="N266" s="166"/>
      <c r="O266" s="166"/>
      <c r="P266" s="167">
        <f>P267+P276+P302+P310+P338+P353+P413+P479+P488</f>
        <v>0</v>
      </c>
      <c r="Q266" s="166"/>
      <c r="R266" s="167">
        <f>R267+R276+R302+R310+R338+R353+R413+R479+R488</f>
        <v>5.3953862699999995</v>
      </c>
      <c r="S266" s="166"/>
      <c r="T266" s="168">
        <f>T267+T276+T302+T310+T338+T353+T413+T479+T488</f>
        <v>9.6226811900000015</v>
      </c>
      <c r="AR266" s="169" t="s">
        <v>155</v>
      </c>
      <c r="AT266" s="170" t="s">
        <v>70</v>
      </c>
      <c r="AU266" s="170" t="s">
        <v>71</v>
      </c>
      <c r="AY266" s="169" t="s">
        <v>146</v>
      </c>
      <c r="BK266" s="171">
        <f>BK267+BK276+BK302+BK310+BK338+BK353+BK413+BK479+BK488</f>
        <v>0</v>
      </c>
    </row>
    <row r="267" spans="1:65" s="12" customFormat="1" ht="22.9" customHeight="1">
      <c r="B267" s="158"/>
      <c r="C267" s="159"/>
      <c r="D267" s="160" t="s">
        <v>70</v>
      </c>
      <c r="E267" s="172" t="s">
        <v>377</v>
      </c>
      <c r="F267" s="172" t="s">
        <v>378</v>
      </c>
      <c r="G267" s="159"/>
      <c r="H267" s="159"/>
      <c r="I267" s="162"/>
      <c r="J267" s="173">
        <f>BK267</f>
        <v>0</v>
      </c>
      <c r="K267" s="159"/>
      <c r="L267" s="164"/>
      <c r="M267" s="165"/>
      <c r="N267" s="166"/>
      <c r="O267" s="166"/>
      <c r="P267" s="167">
        <f>SUM(P268:P275)</f>
        <v>0</v>
      </c>
      <c r="Q267" s="166"/>
      <c r="R267" s="167">
        <f>SUM(R268:R275)</f>
        <v>3.3600000000000001E-3</v>
      </c>
      <c r="S267" s="166"/>
      <c r="T267" s="168">
        <f>SUM(T268:T275)</f>
        <v>0</v>
      </c>
      <c r="AR267" s="169" t="s">
        <v>155</v>
      </c>
      <c r="AT267" s="170" t="s">
        <v>70</v>
      </c>
      <c r="AU267" s="170" t="s">
        <v>79</v>
      </c>
      <c r="AY267" s="169" t="s">
        <v>146</v>
      </c>
      <c r="BK267" s="171">
        <f>SUM(BK268:BK275)</f>
        <v>0</v>
      </c>
    </row>
    <row r="268" spans="1:65" s="2" customFormat="1" ht="21.75" customHeight="1">
      <c r="A268" s="35"/>
      <c r="B268" s="36"/>
      <c r="C268" s="174" t="s">
        <v>379</v>
      </c>
      <c r="D268" s="174" t="s">
        <v>149</v>
      </c>
      <c r="E268" s="175" t="s">
        <v>380</v>
      </c>
      <c r="F268" s="176" t="s">
        <v>381</v>
      </c>
      <c r="G268" s="177" t="s">
        <v>231</v>
      </c>
      <c r="H268" s="178">
        <v>7</v>
      </c>
      <c r="I268" s="179"/>
      <c r="J268" s="180">
        <f>ROUND(I268*H268,2)</f>
        <v>0</v>
      </c>
      <c r="K268" s="176" t="s">
        <v>153</v>
      </c>
      <c r="L268" s="40"/>
      <c r="M268" s="181" t="s">
        <v>19</v>
      </c>
      <c r="N268" s="182" t="s">
        <v>43</v>
      </c>
      <c r="O268" s="65"/>
      <c r="P268" s="183">
        <f>O268*H268</f>
        <v>0</v>
      </c>
      <c r="Q268" s="183">
        <v>2.2000000000000001E-4</v>
      </c>
      <c r="R268" s="183">
        <f>Q268*H268</f>
        <v>1.5400000000000001E-3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254</v>
      </c>
      <c r="AT268" s="185" t="s">
        <v>149</v>
      </c>
      <c r="AU268" s="185" t="s">
        <v>155</v>
      </c>
      <c r="AY268" s="18" t="s">
        <v>146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155</v>
      </c>
      <c r="BK268" s="186">
        <f>ROUND(I268*H268,2)</f>
        <v>0</v>
      </c>
      <c r="BL268" s="18" t="s">
        <v>254</v>
      </c>
      <c r="BM268" s="185" t="s">
        <v>382</v>
      </c>
    </row>
    <row r="269" spans="1:65" s="2" customFormat="1" ht="11.25">
      <c r="A269" s="35"/>
      <c r="B269" s="36"/>
      <c r="C269" s="37"/>
      <c r="D269" s="187" t="s">
        <v>157</v>
      </c>
      <c r="E269" s="37"/>
      <c r="F269" s="188" t="s">
        <v>383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157</v>
      </c>
      <c r="AU269" s="18" t="s">
        <v>155</v>
      </c>
    </row>
    <row r="270" spans="1:65" s="13" customFormat="1" ht="11.25">
      <c r="B270" s="192"/>
      <c r="C270" s="193"/>
      <c r="D270" s="194" t="s">
        <v>159</v>
      </c>
      <c r="E270" s="195" t="s">
        <v>19</v>
      </c>
      <c r="F270" s="196" t="s">
        <v>1120</v>
      </c>
      <c r="G270" s="193"/>
      <c r="H270" s="195" t="s">
        <v>19</v>
      </c>
      <c r="I270" s="197"/>
      <c r="J270" s="193"/>
      <c r="K270" s="193"/>
      <c r="L270" s="198"/>
      <c r="M270" s="199"/>
      <c r="N270" s="200"/>
      <c r="O270" s="200"/>
      <c r="P270" s="200"/>
      <c r="Q270" s="200"/>
      <c r="R270" s="200"/>
      <c r="S270" s="200"/>
      <c r="T270" s="201"/>
      <c r="AT270" s="202" t="s">
        <v>159</v>
      </c>
      <c r="AU270" s="202" t="s">
        <v>155</v>
      </c>
      <c r="AV270" s="13" t="s">
        <v>79</v>
      </c>
      <c r="AW270" s="13" t="s">
        <v>33</v>
      </c>
      <c r="AX270" s="13" t="s">
        <v>71</v>
      </c>
      <c r="AY270" s="202" t="s">
        <v>146</v>
      </c>
    </row>
    <row r="271" spans="1:65" s="14" customFormat="1" ht="11.25">
      <c r="B271" s="203"/>
      <c r="C271" s="204"/>
      <c r="D271" s="194" t="s">
        <v>159</v>
      </c>
      <c r="E271" s="205" t="s">
        <v>19</v>
      </c>
      <c r="F271" s="206" t="s">
        <v>196</v>
      </c>
      <c r="G271" s="204"/>
      <c r="H271" s="207">
        <v>7</v>
      </c>
      <c r="I271" s="208"/>
      <c r="J271" s="204"/>
      <c r="K271" s="204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159</v>
      </c>
      <c r="AU271" s="213" t="s">
        <v>155</v>
      </c>
      <c r="AV271" s="14" t="s">
        <v>155</v>
      </c>
      <c r="AW271" s="14" t="s">
        <v>33</v>
      </c>
      <c r="AX271" s="14" t="s">
        <v>79</v>
      </c>
      <c r="AY271" s="213" t="s">
        <v>146</v>
      </c>
    </row>
    <row r="272" spans="1:65" s="2" customFormat="1" ht="21.75" customHeight="1">
      <c r="A272" s="35"/>
      <c r="B272" s="36"/>
      <c r="C272" s="174" t="s">
        <v>385</v>
      </c>
      <c r="D272" s="174" t="s">
        <v>149</v>
      </c>
      <c r="E272" s="175" t="s">
        <v>386</v>
      </c>
      <c r="F272" s="176" t="s">
        <v>387</v>
      </c>
      <c r="G272" s="177" t="s">
        <v>231</v>
      </c>
      <c r="H272" s="178">
        <v>7</v>
      </c>
      <c r="I272" s="179"/>
      <c r="J272" s="180">
        <f>ROUND(I272*H272,2)</f>
        <v>0</v>
      </c>
      <c r="K272" s="176" t="s">
        <v>153</v>
      </c>
      <c r="L272" s="40"/>
      <c r="M272" s="181" t="s">
        <v>19</v>
      </c>
      <c r="N272" s="182" t="s">
        <v>43</v>
      </c>
      <c r="O272" s="65"/>
      <c r="P272" s="183">
        <f>O272*H272</f>
        <v>0</v>
      </c>
      <c r="Q272" s="183">
        <v>2.5999999999999998E-4</v>
      </c>
      <c r="R272" s="183">
        <f>Q272*H272</f>
        <v>1.8199999999999998E-3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254</v>
      </c>
      <c r="AT272" s="185" t="s">
        <v>149</v>
      </c>
      <c r="AU272" s="185" t="s">
        <v>155</v>
      </c>
      <c r="AY272" s="18" t="s">
        <v>146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155</v>
      </c>
      <c r="BK272" s="186">
        <f>ROUND(I272*H272,2)</f>
        <v>0</v>
      </c>
      <c r="BL272" s="18" t="s">
        <v>254</v>
      </c>
      <c r="BM272" s="185" t="s">
        <v>388</v>
      </c>
    </row>
    <row r="273" spans="1:65" s="2" customFormat="1" ht="11.25">
      <c r="A273" s="35"/>
      <c r="B273" s="36"/>
      <c r="C273" s="37"/>
      <c r="D273" s="187" t="s">
        <v>157</v>
      </c>
      <c r="E273" s="37"/>
      <c r="F273" s="188" t="s">
        <v>389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157</v>
      </c>
      <c r="AU273" s="18" t="s">
        <v>155</v>
      </c>
    </row>
    <row r="274" spans="1:65" s="13" customFormat="1" ht="11.25">
      <c r="B274" s="192"/>
      <c r="C274" s="193"/>
      <c r="D274" s="194" t="s">
        <v>159</v>
      </c>
      <c r="E274" s="195" t="s">
        <v>19</v>
      </c>
      <c r="F274" s="196" t="s">
        <v>1120</v>
      </c>
      <c r="G274" s="193"/>
      <c r="H274" s="195" t="s">
        <v>19</v>
      </c>
      <c r="I274" s="197"/>
      <c r="J274" s="193"/>
      <c r="K274" s="193"/>
      <c r="L274" s="198"/>
      <c r="M274" s="199"/>
      <c r="N274" s="200"/>
      <c r="O274" s="200"/>
      <c r="P274" s="200"/>
      <c r="Q274" s="200"/>
      <c r="R274" s="200"/>
      <c r="S274" s="200"/>
      <c r="T274" s="201"/>
      <c r="AT274" s="202" t="s">
        <v>159</v>
      </c>
      <c r="AU274" s="202" t="s">
        <v>155</v>
      </c>
      <c r="AV274" s="13" t="s">
        <v>79</v>
      </c>
      <c r="AW274" s="13" t="s">
        <v>33</v>
      </c>
      <c r="AX274" s="13" t="s">
        <v>71</v>
      </c>
      <c r="AY274" s="202" t="s">
        <v>146</v>
      </c>
    </row>
    <row r="275" spans="1:65" s="14" customFormat="1" ht="11.25">
      <c r="B275" s="203"/>
      <c r="C275" s="204"/>
      <c r="D275" s="194" t="s">
        <v>159</v>
      </c>
      <c r="E275" s="205" t="s">
        <v>19</v>
      </c>
      <c r="F275" s="206" t="s">
        <v>196</v>
      </c>
      <c r="G275" s="204"/>
      <c r="H275" s="207">
        <v>7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159</v>
      </c>
      <c r="AU275" s="213" t="s">
        <v>155</v>
      </c>
      <c r="AV275" s="14" t="s">
        <v>155</v>
      </c>
      <c r="AW275" s="14" t="s">
        <v>33</v>
      </c>
      <c r="AX275" s="14" t="s">
        <v>79</v>
      </c>
      <c r="AY275" s="213" t="s">
        <v>146</v>
      </c>
    </row>
    <row r="276" spans="1:65" s="12" customFormat="1" ht="22.9" customHeight="1">
      <c r="B276" s="158"/>
      <c r="C276" s="159"/>
      <c r="D276" s="160" t="s">
        <v>70</v>
      </c>
      <c r="E276" s="172" t="s">
        <v>390</v>
      </c>
      <c r="F276" s="172" t="s">
        <v>391</v>
      </c>
      <c r="G276" s="159"/>
      <c r="H276" s="159"/>
      <c r="I276" s="162"/>
      <c r="J276" s="173">
        <f>BK276</f>
        <v>0</v>
      </c>
      <c r="K276" s="159"/>
      <c r="L276" s="164"/>
      <c r="M276" s="165"/>
      <c r="N276" s="166"/>
      <c r="O276" s="166"/>
      <c r="P276" s="167">
        <f>SUM(P277:P301)</f>
        <v>0</v>
      </c>
      <c r="Q276" s="166"/>
      <c r="R276" s="167">
        <f>SUM(R277:R301)</f>
        <v>0.22946</v>
      </c>
      <c r="S276" s="166"/>
      <c r="T276" s="168">
        <f>SUM(T277:T301)</f>
        <v>9.4500000000000001E-2</v>
      </c>
      <c r="AR276" s="169" t="s">
        <v>155</v>
      </c>
      <c r="AT276" s="170" t="s">
        <v>70</v>
      </c>
      <c r="AU276" s="170" t="s">
        <v>79</v>
      </c>
      <c r="AY276" s="169" t="s">
        <v>146</v>
      </c>
      <c r="BK276" s="171">
        <f>SUM(BK277:BK301)</f>
        <v>0</v>
      </c>
    </row>
    <row r="277" spans="1:65" s="2" customFormat="1" ht="16.5" customHeight="1">
      <c r="A277" s="35"/>
      <c r="B277" s="36"/>
      <c r="C277" s="174" t="s">
        <v>392</v>
      </c>
      <c r="D277" s="174" t="s">
        <v>149</v>
      </c>
      <c r="E277" s="175" t="s">
        <v>393</v>
      </c>
      <c r="F277" s="176" t="s">
        <v>394</v>
      </c>
      <c r="G277" s="177" t="s">
        <v>231</v>
      </c>
      <c r="H277" s="178">
        <v>7</v>
      </c>
      <c r="I277" s="179"/>
      <c r="J277" s="180">
        <f>ROUND(I277*H277,2)</f>
        <v>0</v>
      </c>
      <c r="K277" s="176" t="s">
        <v>153</v>
      </c>
      <c r="L277" s="40"/>
      <c r="M277" s="181" t="s">
        <v>19</v>
      </c>
      <c r="N277" s="182" t="s">
        <v>43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254</v>
      </c>
      <c r="AT277" s="185" t="s">
        <v>149</v>
      </c>
      <c r="AU277" s="185" t="s">
        <v>155</v>
      </c>
      <c r="AY277" s="18" t="s">
        <v>146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155</v>
      </c>
      <c r="BK277" s="186">
        <f>ROUND(I277*H277,2)</f>
        <v>0</v>
      </c>
      <c r="BL277" s="18" t="s">
        <v>254</v>
      </c>
      <c r="BM277" s="185" t="s">
        <v>395</v>
      </c>
    </row>
    <row r="278" spans="1:65" s="2" customFormat="1" ht="11.25">
      <c r="A278" s="35"/>
      <c r="B278" s="36"/>
      <c r="C278" s="37"/>
      <c r="D278" s="187" t="s">
        <v>157</v>
      </c>
      <c r="E278" s="37"/>
      <c r="F278" s="188" t="s">
        <v>396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157</v>
      </c>
      <c r="AU278" s="18" t="s">
        <v>155</v>
      </c>
    </row>
    <row r="279" spans="1:65" s="13" customFormat="1" ht="11.25">
      <c r="B279" s="192"/>
      <c r="C279" s="193"/>
      <c r="D279" s="194" t="s">
        <v>159</v>
      </c>
      <c r="E279" s="195" t="s">
        <v>19</v>
      </c>
      <c r="F279" s="196" t="s">
        <v>1120</v>
      </c>
      <c r="G279" s="193"/>
      <c r="H279" s="195" t="s">
        <v>19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159</v>
      </c>
      <c r="AU279" s="202" t="s">
        <v>155</v>
      </c>
      <c r="AV279" s="13" t="s">
        <v>79</v>
      </c>
      <c r="AW279" s="13" t="s">
        <v>33</v>
      </c>
      <c r="AX279" s="13" t="s">
        <v>71</v>
      </c>
      <c r="AY279" s="202" t="s">
        <v>146</v>
      </c>
    </row>
    <row r="280" spans="1:65" s="14" customFormat="1" ht="11.25">
      <c r="B280" s="203"/>
      <c r="C280" s="204"/>
      <c r="D280" s="194" t="s">
        <v>159</v>
      </c>
      <c r="E280" s="205" t="s">
        <v>19</v>
      </c>
      <c r="F280" s="206" t="s">
        <v>196</v>
      </c>
      <c r="G280" s="204"/>
      <c r="H280" s="207">
        <v>7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159</v>
      </c>
      <c r="AU280" s="213" t="s">
        <v>155</v>
      </c>
      <c r="AV280" s="14" t="s">
        <v>155</v>
      </c>
      <c r="AW280" s="14" t="s">
        <v>33</v>
      </c>
      <c r="AX280" s="14" t="s">
        <v>79</v>
      </c>
      <c r="AY280" s="213" t="s">
        <v>146</v>
      </c>
    </row>
    <row r="281" spans="1:65" s="2" customFormat="1" ht="16.5" customHeight="1">
      <c r="A281" s="35"/>
      <c r="B281" s="36"/>
      <c r="C281" s="225" t="s">
        <v>397</v>
      </c>
      <c r="D281" s="225" t="s">
        <v>261</v>
      </c>
      <c r="E281" s="226" t="s">
        <v>398</v>
      </c>
      <c r="F281" s="227" t="s">
        <v>399</v>
      </c>
      <c r="G281" s="228" t="s">
        <v>231</v>
      </c>
      <c r="H281" s="229">
        <v>7</v>
      </c>
      <c r="I281" s="230"/>
      <c r="J281" s="231">
        <f>ROUND(I281*H281,2)</f>
        <v>0</v>
      </c>
      <c r="K281" s="227" t="s">
        <v>153</v>
      </c>
      <c r="L281" s="232"/>
      <c r="M281" s="233" t="s">
        <v>19</v>
      </c>
      <c r="N281" s="234" t="s">
        <v>43</v>
      </c>
      <c r="O281" s="65"/>
      <c r="P281" s="183">
        <f>O281*H281</f>
        <v>0</v>
      </c>
      <c r="Q281" s="183">
        <v>3.27E-2</v>
      </c>
      <c r="R281" s="183">
        <f>Q281*H281</f>
        <v>0.22889999999999999</v>
      </c>
      <c r="S281" s="183">
        <v>0</v>
      </c>
      <c r="T281" s="184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354</v>
      </c>
      <c r="AT281" s="185" t="s">
        <v>261</v>
      </c>
      <c r="AU281" s="185" t="s">
        <v>155</v>
      </c>
      <c r="AY281" s="18" t="s">
        <v>146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155</v>
      </c>
      <c r="BK281" s="186">
        <f>ROUND(I281*H281,2)</f>
        <v>0</v>
      </c>
      <c r="BL281" s="18" t="s">
        <v>254</v>
      </c>
      <c r="BM281" s="185" t="s">
        <v>400</v>
      </c>
    </row>
    <row r="282" spans="1:65" s="2" customFormat="1" ht="16.5" customHeight="1">
      <c r="A282" s="35"/>
      <c r="B282" s="36"/>
      <c r="C282" s="174" t="s">
        <v>401</v>
      </c>
      <c r="D282" s="174" t="s">
        <v>149</v>
      </c>
      <c r="E282" s="175" t="s">
        <v>402</v>
      </c>
      <c r="F282" s="176" t="s">
        <v>403</v>
      </c>
      <c r="G282" s="177" t="s">
        <v>231</v>
      </c>
      <c r="H282" s="178">
        <v>7</v>
      </c>
      <c r="I282" s="179"/>
      <c r="J282" s="180">
        <f>ROUND(I282*H282,2)</f>
        <v>0</v>
      </c>
      <c r="K282" s="176" t="s">
        <v>153</v>
      </c>
      <c r="L282" s="40"/>
      <c r="M282" s="181" t="s">
        <v>19</v>
      </c>
      <c r="N282" s="182" t="s">
        <v>43</v>
      </c>
      <c r="O282" s="65"/>
      <c r="P282" s="183">
        <f>O282*H282</f>
        <v>0</v>
      </c>
      <c r="Q282" s="183">
        <v>8.0000000000000007E-5</v>
      </c>
      <c r="R282" s="183">
        <f>Q282*H282</f>
        <v>5.6000000000000006E-4</v>
      </c>
      <c r="S282" s="183">
        <v>1.35E-2</v>
      </c>
      <c r="T282" s="184">
        <f>S282*H282</f>
        <v>9.4500000000000001E-2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254</v>
      </c>
      <c r="AT282" s="185" t="s">
        <v>149</v>
      </c>
      <c r="AU282" s="185" t="s">
        <v>155</v>
      </c>
      <c r="AY282" s="18" t="s">
        <v>146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155</v>
      </c>
      <c r="BK282" s="186">
        <f>ROUND(I282*H282,2)</f>
        <v>0</v>
      </c>
      <c r="BL282" s="18" t="s">
        <v>254</v>
      </c>
      <c r="BM282" s="185" t="s">
        <v>404</v>
      </c>
    </row>
    <row r="283" spans="1:65" s="2" customFormat="1" ht="11.25">
      <c r="A283" s="35"/>
      <c r="B283" s="36"/>
      <c r="C283" s="37"/>
      <c r="D283" s="187" t="s">
        <v>157</v>
      </c>
      <c r="E283" s="37"/>
      <c r="F283" s="188" t="s">
        <v>405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157</v>
      </c>
      <c r="AU283" s="18" t="s">
        <v>155</v>
      </c>
    </row>
    <row r="284" spans="1:65" s="13" customFormat="1" ht="11.25">
      <c r="B284" s="192"/>
      <c r="C284" s="193"/>
      <c r="D284" s="194" t="s">
        <v>159</v>
      </c>
      <c r="E284" s="195" t="s">
        <v>19</v>
      </c>
      <c r="F284" s="196" t="s">
        <v>406</v>
      </c>
      <c r="G284" s="193"/>
      <c r="H284" s="195" t="s">
        <v>19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159</v>
      </c>
      <c r="AU284" s="202" t="s">
        <v>155</v>
      </c>
      <c r="AV284" s="13" t="s">
        <v>79</v>
      </c>
      <c r="AW284" s="13" t="s">
        <v>33</v>
      </c>
      <c r="AX284" s="13" t="s">
        <v>71</v>
      </c>
      <c r="AY284" s="202" t="s">
        <v>146</v>
      </c>
    </row>
    <row r="285" spans="1:65" s="14" customFormat="1" ht="11.25">
      <c r="B285" s="203"/>
      <c r="C285" s="204"/>
      <c r="D285" s="194" t="s">
        <v>159</v>
      </c>
      <c r="E285" s="205" t="s">
        <v>19</v>
      </c>
      <c r="F285" s="206" t="s">
        <v>196</v>
      </c>
      <c r="G285" s="204"/>
      <c r="H285" s="207">
        <v>7</v>
      </c>
      <c r="I285" s="208"/>
      <c r="J285" s="204"/>
      <c r="K285" s="204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159</v>
      </c>
      <c r="AU285" s="213" t="s">
        <v>155</v>
      </c>
      <c r="AV285" s="14" t="s">
        <v>155</v>
      </c>
      <c r="AW285" s="14" t="s">
        <v>33</v>
      </c>
      <c r="AX285" s="14" t="s">
        <v>79</v>
      </c>
      <c r="AY285" s="213" t="s">
        <v>146</v>
      </c>
    </row>
    <row r="286" spans="1:65" s="2" customFormat="1" ht="24.2" customHeight="1">
      <c r="A286" s="35"/>
      <c r="B286" s="36"/>
      <c r="C286" s="174" t="s">
        <v>407</v>
      </c>
      <c r="D286" s="174" t="s">
        <v>149</v>
      </c>
      <c r="E286" s="175" t="s">
        <v>408</v>
      </c>
      <c r="F286" s="176" t="s">
        <v>409</v>
      </c>
      <c r="G286" s="177" t="s">
        <v>410</v>
      </c>
      <c r="H286" s="178">
        <v>1</v>
      </c>
      <c r="I286" s="179"/>
      <c r="J286" s="180">
        <f>ROUND(I286*H286,2)</f>
        <v>0</v>
      </c>
      <c r="K286" s="176" t="s">
        <v>411</v>
      </c>
      <c r="L286" s="40"/>
      <c r="M286" s="181" t="s">
        <v>19</v>
      </c>
      <c r="N286" s="182" t="s">
        <v>43</v>
      </c>
      <c r="O286" s="65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5" t="s">
        <v>254</v>
      </c>
      <c r="AT286" s="185" t="s">
        <v>149</v>
      </c>
      <c r="AU286" s="185" t="s">
        <v>155</v>
      </c>
      <c r="AY286" s="18" t="s">
        <v>146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8" t="s">
        <v>155</v>
      </c>
      <c r="BK286" s="186">
        <f>ROUND(I286*H286,2)</f>
        <v>0</v>
      </c>
      <c r="BL286" s="18" t="s">
        <v>254</v>
      </c>
      <c r="BM286" s="185" t="s">
        <v>412</v>
      </c>
    </row>
    <row r="287" spans="1:65" s="14" customFormat="1" ht="11.25">
      <c r="B287" s="203"/>
      <c r="C287" s="204"/>
      <c r="D287" s="194" t="s">
        <v>159</v>
      </c>
      <c r="E287" s="205" t="s">
        <v>19</v>
      </c>
      <c r="F287" s="206" t="s">
        <v>79</v>
      </c>
      <c r="G287" s="204"/>
      <c r="H287" s="207">
        <v>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159</v>
      </c>
      <c r="AU287" s="213" t="s">
        <v>155</v>
      </c>
      <c r="AV287" s="14" t="s">
        <v>155</v>
      </c>
      <c r="AW287" s="14" t="s">
        <v>33</v>
      </c>
      <c r="AX287" s="14" t="s">
        <v>79</v>
      </c>
      <c r="AY287" s="213" t="s">
        <v>146</v>
      </c>
    </row>
    <row r="288" spans="1:65" s="2" customFormat="1" ht="16.5" customHeight="1">
      <c r="A288" s="35"/>
      <c r="B288" s="36"/>
      <c r="C288" s="174" t="s">
        <v>413</v>
      </c>
      <c r="D288" s="174" t="s">
        <v>149</v>
      </c>
      <c r="E288" s="175" t="s">
        <v>414</v>
      </c>
      <c r="F288" s="176" t="s">
        <v>415</v>
      </c>
      <c r="G288" s="177" t="s">
        <v>410</v>
      </c>
      <c r="H288" s="178">
        <v>1</v>
      </c>
      <c r="I288" s="179"/>
      <c r="J288" s="180">
        <f>ROUND(I288*H288,2)</f>
        <v>0</v>
      </c>
      <c r="K288" s="176" t="s">
        <v>411</v>
      </c>
      <c r="L288" s="40"/>
      <c r="M288" s="181" t="s">
        <v>19</v>
      </c>
      <c r="N288" s="182" t="s">
        <v>43</v>
      </c>
      <c r="O288" s="65"/>
      <c r="P288" s="183">
        <f>O288*H288</f>
        <v>0</v>
      </c>
      <c r="Q288" s="183">
        <v>0</v>
      </c>
      <c r="R288" s="183">
        <f>Q288*H288</f>
        <v>0</v>
      </c>
      <c r="S288" s="183">
        <v>0</v>
      </c>
      <c r="T288" s="184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254</v>
      </c>
      <c r="AT288" s="185" t="s">
        <v>149</v>
      </c>
      <c r="AU288" s="185" t="s">
        <v>155</v>
      </c>
      <c r="AY288" s="18" t="s">
        <v>146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8" t="s">
        <v>155</v>
      </c>
      <c r="BK288" s="186">
        <f>ROUND(I288*H288,2)</f>
        <v>0</v>
      </c>
      <c r="BL288" s="18" t="s">
        <v>254</v>
      </c>
      <c r="BM288" s="185" t="s">
        <v>416</v>
      </c>
    </row>
    <row r="289" spans="1:65" s="14" customFormat="1" ht="11.25">
      <c r="B289" s="203"/>
      <c r="C289" s="204"/>
      <c r="D289" s="194" t="s">
        <v>159</v>
      </c>
      <c r="E289" s="205" t="s">
        <v>19</v>
      </c>
      <c r="F289" s="206" t="s">
        <v>79</v>
      </c>
      <c r="G289" s="204"/>
      <c r="H289" s="207">
        <v>1</v>
      </c>
      <c r="I289" s="208"/>
      <c r="J289" s="204"/>
      <c r="K289" s="204"/>
      <c r="L289" s="209"/>
      <c r="M289" s="210"/>
      <c r="N289" s="211"/>
      <c r="O289" s="211"/>
      <c r="P289" s="211"/>
      <c r="Q289" s="211"/>
      <c r="R289" s="211"/>
      <c r="S289" s="211"/>
      <c r="T289" s="212"/>
      <c r="AT289" s="213" t="s">
        <v>159</v>
      </c>
      <c r="AU289" s="213" t="s">
        <v>155</v>
      </c>
      <c r="AV289" s="14" t="s">
        <v>155</v>
      </c>
      <c r="AW289" s="14" t="s">
        <v>33</v>
      </c>
      <c r="AX289" s="14" t="s">
        <v>79</v>
      </c>
      <c r="AY289" s="213" t="s">
        <v>146</v>
      </c>
    </row>
    <row r="290" spans="1:65" s="2" customFormat="1" ht="37.9" customHeight="1">
      <c r="A290" s="35"/>
      <c r="B290" s="36"/>
      <c r="C290" s="174" t="s">
        <v>417</v>
      </c>
      <c r="D290" s="174" t="s">
        <v>149</v>
      </c>
      <c r="E290" s="175" t="s">
        <v>418</v>
      </c>
      <c r="F290" s="176" t="s">
        <v>419</v>
      </c>
      <c r="G290" s="177" t="s">
        <v>410</v>
      </c>
      <c r="H290" s="178">
        <v>7</v>
      </c>
      <c r="I290" s="179"/>
      <c r="J290" s="180">
        <f>ROUND(I290*H290,2)</f>
        <v>0</v>
      </c>
      <c r="K290" s="176" t="s">
        <v>411</v>
      </c>
      <c r="L290" s="40"/>
      <c r="M290" s="181" t="s">
        <v>19</v>
      </c>
      <c r="N290" s="182" t="s">
        <v>43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254</v>
      </c>
      <c r="AT290" s="185" t="s">
        <v>149</v>
      </c>
      <c r="AU290" s="185" t="s">
        <v>155</v>
      </c>
      <c r="AY290" s="18" t="s">
        <v>146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155</v>
      </c>
      <c r="BK290" s="186">
        <f>ROUND(I290*H290,2)</f>
        <v>0</v>
      </c>
      <c r="BL290" s="18" t="s">
        <v>254</v>
      </c>
      <c r="BM290" s="185" t="s">
        <v>420</v>
      </c>
    </row>
    <row r="291" spans="1:65" s="13" customFormat="1" ht="11.25">
      <c r="B291" s="192"/>
      <c r="C291" s="193"/>
      <c r="D291" s="194" t="s">
        <v>159</v>
      </c>
      <c r="E291" s="195" t="s">
        <v>19</v>
      </c>
      <c r="F291" s="196" t="s">
        <v>406</v>
      </c>
      <c r="G291" s="193"/>
      <c r="H291" s="195" t="s">
        <v>19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159</v>
      </c>
      <c r="AU291" s="202" t="s">
        <v>155</v>
      </c>
      <c r="AV291" s="13" t="s">
        <v>79</v>
      </c>
      <c r="AW291" s="13" t="s">
        <v>33</v>
      </c>
      <c r="AX291" s="13" t="s">
        <v>71</v>
      </c>
      <c r="AY291" s="202" t="s">
        <v>146</v>
      </c>
    </row>
    <row r="292" spans="1:65" s="14" customFormat="1" ht="11.25">
      <c r="B292" s="203"/>
      <c r="C292" s="204"/>
      <c r="D292" s="194" t="s">
        <v>159</v>
      </c>
      <c r="E292" s="205" t="s">
        <v>19</v>
      </c>
      <c r="F292" s="206" t="s">
        <v>196</v>
      </c>
      <c r="G292" s="204"/>
      <c r="H292" s="207">
        <v>7</v>
      </c>
      <c r="I292" s="208"/>
      <c r="J292" s="204"/>
      <c r="K292" s="204"/>
      <c r="L292" s="209"/>
      <c r="M292" s="210"/>
      <c r="N292" s="211"/>
      <c r="O292" s="211"/>
      <c r="P292" s="211"/>
      <c r="Q292" s="211"/>
      <c r="R292" s="211"/>
      <c r="S292" s="211"/>
      <c r="T292" s="212"/>
      <c r="AT292" s="213" t="s">
        <v>159</v>
      </c>
      <c r="AU292" s="213" t="s">
        <v>155</v>
      </c>
      <c r="AV292" s="14" t="s">
        <v>155</v>
      </c>
      <c r="AW292" s="14" t="s">
        <v>33</v>
      </c>
      <c r="AX292" s="14" t="s">
        <v>79</v>
      </c>
      <c r="AY292" s="213" t="s">
        <v>146</v>
      </c>
    </row>
    <row r="293" spans="1:65" s="2" customFormat="1" ht="24.2" customHeight="1">
      <c r="A293" s="35"/>
      <c r="B293" s="36"/>
      <c r="C293" s="174" t="s">
        <v>421</v>
      </c>
      <c r="D293" s="174" t="s">
        <v>149</v>
      </c>
      <c r="E293" s="175" t="s">
        <v>422</v>
      </c>
      <c r="F293" s="176" t="s">
        <v>423</v>
      </c>
      <c r="G293" s="177" t="s">
        <v>333</v>
      </c>
      <c r="H293" s="178">
        <v>0.22900000000000001</v>
      </c>
      <c r="I293" s="179"/>
      <c r="J293" s="180">
        <f>ROUND(I293*H293,2)</f>
        <v>0</v>
      </c>
      <c r="K293" s="176" t="s">
        <v>153</v>
      </c>
      <c r="L293" s="40"/>
      <c r="M293" s="181" t="s">
        <v>19</v>
      </c>
      <c r="N293" s="182" t="s">
        <v>43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254</v>
      </c>
      <c r="AT293" s="185" t="s">
        <v>149</v>
      </c>
      <c r="AU293" s="185" t="s">
        <v>155</v>
      </c>
      <c r="AY293" s="18" t="s">
        <v>146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155</v>
      </c>
      <c r="BK293" s="186">
        <f>ROUND(I293*H293,2)</f>
        <v>0</v>
      </c>
      <c r="BL293" s="18" t="s">
        <v>254</v>
      </c>
      <c r="BM293" s="185" t="s">
        <v>424</v>
      </c>
    </row>
    <row r="294" spans="1:65" s="2" customFormat="1" ht="11.25">
      <c r="A294" s="35"/>
      <c r="B294" s="36"/>
      <c r="C294" s="37"/>
      <c r="D294" s="187" t="s">
        <v>157</v>
      </c>
      <c r="E294" s="37"/>
      <c r="F294" s="188" t="s">
        <v>425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157</v>
      </c>
      <c r="AU294" s="18" t="s">
        <v>155</v>
      </c>
    </row>
    <row r="295" spans="1:65" s="2" customFormat="1" ht="24.2" customHeight="1">
      <c r="A295" s="35"/>
      <c r="B295" s="36"/>
      <c r="C295" s="174" t="s">
        <v>426</v>
      </c>
      <c r="D295" s="174" t="s">
        <v>149</v>
      </c>
      <c r="E295" s="175" t="s">
        <v>427</v>
      </c>
      <c r="F295" s="176" t="s">
        <v>428</v>
      </c>
      <c r="G295" s="177" t="s">
        <v>333</v>
      </c>
      <c r="H295" s="178">
        <v>0.22900000000000001</v>
      </c>
      <c r="I295" s="179"/>
      <c r="J295" s="180">
        <f>ROUND(I295*H295,2)</f>
        <v>0</v>
      </c>
      <c r="K295" s="176" t="s">
        <v>153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254</v>
      </c>
      <c r="AT295" s="185" t="s">
        <v>149</v>
      </c>
      <c r="AU295" s="185" t="s">
        <v>155</v>
      </c>
      <c r="AY295" s="18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155</v>
      </c>
      <c r="BK295" s="186">
        <f>ROUND(I295*H295,2)</f>
        <v>0</v>
      </c>
      <c r="BL295" s="18" t="s">
        <v>254</v>
      </c>
      <c r="BM295" s="185" t="s">
        <v>429</v>
      </c>
    </row>
    <row r="296" spans="1:65" s="2" customFormat="1" ht="11.25">
      <c r="A296" s="35"/>
      <c r="B296" s="36"/>
      <c r="C296" s="37"/>
      <c r="D296" s="187" t="s">
        <v>157</v>
      </c>
      <c r="E296" s="37"/>
      <c r="F296" s="188" t="s">
        <v>430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157</v>
      </c>
      <c r="AU296" s="18" t="s">
        <v>155</v>
      </c>
    </row>
    <row r="297" spans="1:65" s="2" customFormat="1" ht="24.2" customHeight="1">
      <c r="A297" s="35"/>
      <c r="B297" s="36"/>
      <c r="C297" s="174" t="s">
        <v>431</v>
      </c>
      <c r="D297" s="174" t="s">
        <v>149</v>
      </c>
      <c r="E297" s="175" t="s">
        <v>432</v>
      </c>
      <c r="F297" s="176" t="s">
        <v>433</v>
      </c>
      <c r="G297" s="177" t="s">
        <v>333</v>
      </c>
      <c r="H297" s="178">
        <v>0.22900000000000001</v>
      </c>
      <c r="I297" s="179"/>
      <c r="J297" s="180">
        <f>ROUND(I297*H297,2)</f>
        <v>0</v>
      </c>
      <c r="K297" s="176" t="s">
        <v>153</v>
      </c>
      <c r="L297" s="40"/>
      <c r="M297" s="181" t="s">
        <v>19</v>
      </c>
      <c r="N297" s="182" t="s">
        <v>43</v>
      </c>
      <c r="O297" s="65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5" t="s">
        <v>254</v>
      </c>
      <c r="AT297" s="185" t="s">
        <v>149</v>
      </c>
      <c r="AU297" s="185" t="s">
        <v>155</v>
      </c>
      <c r="AY297" s="18" t="s">
        <v>146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8" t="s">
        <v>155</v>
      </c>
      <c r="BK297" s="186">
        <f>ROUND(I297*H297,2)</f>
        <v>0</v>
      </c>
      <c r="BL297" s="18" t="s">
        <v>254</v>
      </c>
      <c r="BM297" s="185" t="s">
        <v>434</v>
      </c>
    </row>
    <row r="298" spans="1:65" s="2" customFormat="1" ht="11.25">
      <c r="A298" s="35"/>
      <c r="B298" s="36"/>
      <c r="C298" s="37"/>
      <c r="D298" s="187" t="s">
        <v>157</v>
      </c>
      <c r="E298" s="37"/>
      <c r="F298" s="188" t="s">
        <v>435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157</v>
      </c>
      <c r="AU298" s="18" t="s">
        <v>155</v>
      </c>
    </row>
    <row r="299" spans="1:65" s="2" customFormat="1" ht="33" customHeight="1">
      <c r="A299" s="35"/>
      <c r="B299" s="36"/>
      <c r="C299" s="174" t="s">
        <v>436</v>
      </c>
      <c r="D299" s="174" t="s">
        <v>149</v>
      </c>
      <c r="E299" s="175" t="s">
        <v>437</v>
      </c>
      <c r="F299" s="176" t="s">
        <v>438</v>
      </c>
      <c r="G299" s="177" t="s">
        <v>333</v>
      </c>
      <c r="H299" s="178">
        <v>4.58</v>
      </c>
      <c r="I299" s="179"/>
      <c r="J299" s="180">
        <f>ROUND(I299*H299,2)</f>
        <v>0</v>
      </c>
      <c r="K299" s="176" t="s">
        <v>153</v>
      </c>
      <c r="L299" s="40"/>
      <c r="M299" s="181" t="s">
        <v>19</v>
      </c>
      <c r="N299" s="182" t="s">
        <v>43</v>
      </c>
      <c r="O299" s="65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254</v>
      </c>
      <c r="AT299" s="185" t="s">
        <v>149</v>
      </c>
      <c r="AU299" s="185" t="s">
        <v>155</v>
      </c>
      <c r="AY299" s="18" t="s">
        <v>146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155</v>
      </c>
      <c r="BK299" s="186">
        <f>ROUND(I299*H299,2)</f>
        <v>0</v>
      </c>
      <c r="BL299" s="18" t="s">
        <v>254</v>
      </c>
      <c r="BM299" s="185" t="s">
        <v>439</v>
      </c>
    </row>
    <row r="300" spans="1:65" s="2" customFormat="1" ht="11.25">
      <c r="A300" s="35"/>
      <c r="B300" s="36"/>
      <c r="C300" s="37"/>
      <c r="D300" s="187" t="s">
        <v>157</v>
      </c>
      <c r="E300" s="37"/>
      <c r="F300" s="188" t="s">
        <v>440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157</v>
      </c>
      <c r="AU300" s="18" t="s">
        <v>155</v>
      </c>
    </row>
    <row r="301" spans="1:65" s="14" customFormat="1" ht="11.25">
      <c r="B301" s="203"/>
      <c r="C301" s="204"/>
      <c r="D301" s="194" t="s">
        <v>159</v>
      </c>
      <c r="E301" s="204"/>
      <c r="F301" s="206" t="s">
        <v>1121</v>
      </c>
      <c r="G301" s="204"/>
      <c r="H301" s="207">
        <v>4.58</v>
      </c>
      <c r="I301" s="208"/>
      <c r="J301" s="204"/>
      <c r="K301" s="204"/>
      <c r="L301" s="209"/>
      <c r="M301" s="210"/>
      <c r="N301" s="211"/>
      <c r="O301" s="211"/>
      <c r="P301" s="211"/>
      <c r="Q301" s="211"/>
      <c r="R301" s="211"/>
      <c r="S301" s="211"/>
      <c r="T301" s="212"/>
      <c r="AT301" s="213" t="s">
        <v>159</v>
      </c>
      <c r="AU301" s="213" t="s">
        <v>155</v>
      </c>
      <c r="AV301" s="14" t="s">
        <v>155</v>
      </c>
      <c r="AW301" s="14" t="s">
        <v>4</v>
      </c>
      <c r="AX301" s="14" t="s">
        <v>79</v>
      </c>
      <c r="AY301" s="213" t="s">
        <v>146</v>
      </c>
    </row>
    <row r="302" spans="1:65" s="12" customFormat="1" ht="22.9" customHeight="1">
      <c r="B302" s="158"/>
      <c r="C302" s="159"/>
      <c r="D302" s="160" t="s">
        <v>70</v>
      </c>
      <c r="E302" s="172" t="s">
        <v>442</v>
      </c>
      <c r="F302" s="172" t="s">
        <v>443</v>
      </c>
      <c r="G302" s="159"/>
      <c r="H302" s="159"/>
      <c r="I302" s="162"/>
      <c r="J302" s="173">
        <f>BK302</f>
        <v>0</v>
      </c>
      <c r="K302" s="159"/>
      <c r="L302" s="164"/>
      <c r="M302" s="165"/>
      <c r="N302" s="166"/>
      <c r="O302" s="166"/>
      <c r="P302" s="167">
        <f>SUM(P303:P309)</f>
        <v>0</v>
      </c>
      <c r="Q302" s="166"/>
      <c r="R302" s="167">
        <f>SUM(R303:R309)</f>
        <v>7.0000000000000007E-2</v>
      </c>
      <c r="S302" s="166"/>
      <c r="T302" s="168">
        <f>SUM(T303:T309)</f>
        <v>1.0499999999999999E-3</v>
      </c>
      <c r="AR302" s="169" t="s">
        <v>155</v>
      </c>
      <c r="AT302" s="170" t="s">
        <v>70</v>
      </c>
      <c r="AU302" s="170" t="s">
        <v>79</v>
      </c>
      <c r="AY302" s="169" t="s">
        <v>146</v>
      </c>
      <c r="BK302" s="171">
        <f>SUM(BK303:BK309)</f>
        <v>0</v>
      </c>
    </row>
    <row r="303" spans="1:65" s="2" customFormat="1" ht="16.5" customHeight="1">
      <c r="A303" s="35"/>
      <c r="B303" s="36"/>
      <c r="C303" s="174" t="s">
        <v>444</v>
      </c>
      <c r="D303" s="174" t="s">
        <v>149</v>
      </c>
      <c r="E303" s="175" t="s">
        <v>445</v>
      </c>
      <c r="F303" s="176" t="s">
        <v>446</v>
      </c>
      <c r="G303" s="177" t="s">
        <v>231</v>
      </c>
      <c r="H303" s="178">
        <v>7</v>
      </c>
      <c r="I303" s="179"/>
      <c r="J303" s="180">
        <f>ROUND(I303*H303,2)</f>
        <v>0</v>
      </c>
      <c r="K303" s="176" t="s">
        <v>153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0</v>
      </c>
      <c r="R303" s="183">
        <f>Q303*H303</f>
        <v>0</v>
      </c>
      <c r="S303" s="183">
        <v>1.4999999999999999E-4</v>
      </c>
      <c r="T303" s="184">
        <f>S303*H303</f>
        <v>1.0499999999999999E-3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254</v>
      </c>
      <c r="AT303" s="185" t="s">
        <v>149</v>
      </c>
      <c r="AU303" s="185" t="s">
        <v>155</v>
      </c>
      <c r="AY303" s="18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155</v>
      </c>
      <c r="BK303" s="186">
        <f>ROUND(I303*H303,2)</f>
        <v>0</v>
      </c>
      <c r="BL303" s="18" t="s">
        <v>254</v>
      </c>
      <c r="BM303" s="185" t="s">
        <v>447</v>
      </c>
    </row>
    <row r="304" spans="1:65" s="2" customFormat="1" ht="11.25">
      <c r="A304" s="35"/>
      <c r="B304" s="36"/>
      <c r="C304" s="37"/>
      <c r="D304" s="187" t="s">
        <v>157</v>
      </c>
      <c r="E304" s="37"/>
      <c r="F304" s="188" t="s">
        <v>448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157</v>
      </c>
      <c r="AU304" s="18" t="s">
        <v>155</v>
      </c>
    </row>
    <row r="305" spans="1:65" s="13" customFormat="1" ht="11.25">
      <c r="B305" s="192"/>
      <c r="C305" s="193"/>
      <c r="D305" s="194" t="s">
        <v>159</v>
      </c>
      <c r="E305" s="195" t="s">
        <v>19</v>
      </c>
      <c r="F305" s="196" t="s">
        <v>449</v>
      </c>
      <c r="G305" s="193"/>
      <c r="H305" s="195" t="s">
        <v>19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159</v>
      </c>
      <c r="AU305" s="202" t="s">
        <v>155</v>
      </c>
      <c r="AV305" s="13" t="s">
        <v>79</v>
      </c>
      <c r="AW305" s="13" t="s">
        <v>33</v>
      </c>
      <c r="AX305" s="13" t="s">
        <v>71</v>
      </c>
      <c r="AY305" s="202" t="s">
        <v>146</v>
      </c>
    </row>
    <row r="306" spans="1:65" s="14" customFormat="1" ht="11.25">
      <c r="B306" s="203"/>
      <c r="C306" s="204"/>
      <c r="D306" s="194" t="s">
        <v>159</v>
      </c>
      <c r="E306" s="205" t="s">
        <v>19</v>
      </c>
      <c r="F306" s="206" t="s">
        <v>196</v>
      </c>
      <c r="G306" s="204"/>
      <c r="H306" s="207">
        <v>7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159</v>
      </c>
      <c r="AU306" s="213" t="s">
        <v>155</v>
      </c>
      <c r="AV306" s="14" t="s">
        <v>155</v>
      </c>
      <c r="AW306" s="14" t="s">
        <v>33</v>
      </c>
      <c r="AX306" s="14" t="s">
        <v>79</v>
      </c>
      <c r="AY306" s="213" t="s">
        <v>146</v>
      </c>
    </row>
    <row r="307" spans="1:65" s="2" customFormat="1" ht="24.2" customHeight="1">
      <c r="A307" s="35"/>
      <c r="B307" s="36"/>
      <c r="C307" s="174" t="s">
        <v>450</v>
      </c>
      <c r="D307" s="174" t="s">
        <v>149</v>
      </c>
      <c r="E307" s="175" t="s">
        <v>451</v>
      </c>
      <c r="F307" s="176" t="s">
        <v>452</v>
      </c>
      <c r="G307" s="177" t="s">
        <v>410</v>
      </c>
      <c r="H307" s="178">
        <v>7</v>
      </c>
      <c r="I307" s="179"/>
      <c r="J307" s="180">
        <f>ROUND(I307*H307,2)</f>
        <v>0</v>
      </c>
      <c r="K307" s="176" t="s">
        <v>411</v>
      </c>
      <c r="L307" s="40"/>
      <c r="M307" s="181" t="s">
        <v>19</v>
      </c>
      <c r="N307" s="182" t="s">
        <v>43</v>
      </c>
      <c r="O307" s="65"/>
      <c r="P307" s="183">
        <f>O307*H307</f>
        <v>0</v>
      </c>
      <c r="Q307" s="183">
        <v>0.01</v>
      </c>
      <c r="R307" s="183">
        <f>Q307*H307</f>
        <v>7.0000000000000007E-2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254</v>
      </c>
      <c r="AT307" s="185" t="s">
        <v>149</v>
      </c>
      <c r="AU307" s="185" t="s">
        <v>155</v>
      </c>
      <c r="AY307" s="18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155</v>
      </c>
      <c r="BK307" s="186">
        <f>ROUND(I307*H307,2)</f>
        <v>0</v>
      </c>
      <c r="BL307" s="18" t="s">
        <v>254</v>
      </c>
      <c r="BM307" s="185" t="s">
        <v>453</v>
      </c>
    </row>
    <row r="308" spans="1:65" s="13" customFormat="1" ht="11.25">
      <c r="B308" s="192"/>
      <c r="C308" s="193"/>
      <c r="D308" s="194" t="s">
        <v>159</v>
      </c>
      <c r="E308" s="195" t="s">
        <v>19</v>
      </c>
      <c r="F308" s="196" t="s">
        <v>449</v>
      </c>
      <c r="G308" s="193"/>
      <c r="H308" s="195" t="s">
        <v>19</v>
      </c>
      <c r="I308" s="197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159</v>
      </c>
      <c r="AU308" s="202" t="s">
        <v>155</v>
      </c>
      <c r="AV308" s="13" t="s">
        <v>79</v>
      </c>
      <c r="AW308" s="13" t="s">
        <v>33</v>
      </c>
      <c r="AX308" s="13" t="s">
        <v>71</v>
      </c>
      <c r="AY308" s="202" t="s">
        <v>146</v>
      </c>
    </row>
    <row r="309" spans="1:65" s="14" customFormat="1" ht="11.25">
      <c r="B309" s="203"/>
      <c r="C309" s="204"/>
      <c r="D309" s="194" t="s">
        <v>159</v>
      </c>
      <c r="E309" s="205" t="s">
        <v>19</v>
      </c>
      <c r="F309" s="206" t="s">
        <v>196</v>
      </c>
      <c r="G309" s="204"/>
      <c r="H309" s="207">
        <v>7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159</v>
      </c>
      <c r="AU309" s="213" t="s">
        <v>155</v>
      </c>
      <c r="AV309" s="14" t="s">
        <v>155</v>
      </c>
      <c r="AW309" s="14" t="s">
        <v>33</v>
      </c>
      <c r="AX309" s="14" t="s">
        <v>79</v>
      </c>
      <c r="AY309" s="213" t="s">
        <v>146</v>
      </c>
    </row>
    <row r="310" spans="1:65" s="12" customFormat="1" ht="22.9" customHeight="1">
      <c r="B310" s="158"/>
      <c r="C310" s="159"/>
      <c r="D310" s="160" t="s">
        <v>70</v>
      </c>
      <c r="E310" s="172" t="s">
        <v>454</v>
      </c>
      <c r="F310" s="172" t="s">
        <v>455</v>
      </c>
      <c r="G310" s="159"/>
      <c r="H310" s="159"/>
      <c r="I310" s="162"/>
      <c r="J310" s="173">
        <f>BK310</f>
        <v>0</v>
      </c>
      <c r="K310" s="159"/>
      <c r="L310" s="164"/>
      <c r="M310" s="165"/>
      <c r="N310" s="166"/>
      <c r="O310" s="166"/>
      <c r="P310" s="167">
        <f>SUM(P311:P337)</f>
        <v>0</v>
      </c>
      <c r="Q310" s="166"/>
      <c r="R310" s="167">
        <f>SUM(R311:R337)</f>
        <v>1.3920000000000001</v>
      </c>
      <c r="S310" s="166"/>
      <c r="T310" s="168">
        <f>SUM(T311:T337)</f>
        <v>0.16800000000000001</v>
      </c>
      <c r="AR310" s="169" t="s">
        <v>155</v>
      </c>
      <c r="AT310" s="170" t="s">
        <v>70</v>
      </c>
      <c r="AU310" s="170" t="s">
        <v>79</v>
      </c>
      <c r="AY310" s="169" t="s">
        <v>146</v>
      </c>
      <c r="BK310" s="171">
        <f>SUM(BK311:BK337)</f>
        <v>0</v>
      </c>
    </row>
    <row r="311" spans="1:65" s="2" customFormat="1" ht="24.2" customHeight="1">
      <c r="A311" s="35"/>
      <c r="B311" s="36"/>
      <c r="C311" s="174" t="s">
        <v>456</v>
      </c>
      <c r="D311" s="174" t="s">
        <v>149</v>
      </c>
      <c r="E311" s="175" t="s">
        <v>457</v>
      </c>
      <c r="F311" s="176" t="s">
        <v>458</v>
      </c>
      <c r="G311" s="177" t="s">
        <v>231</v>
      </c>
      <c r="H311" s="178">
        <v>7</v>
      </c>
      <c r="I311" s="179"/>
      <c r="J311" s="180">
        <f>ROUND(I311*H311,2)</f>
        <v>0</v>
      </c>
      <c r="K311" s="176" t="s">
        <v>153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254</v>
      </c>
      <c r="AT311" s="185" t="s">
        <v>149</v>
      </c>
      <c r="AU311" s="185" t="s">
        <v>155</v>
      </c>
      <c r="AY311" s="18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155</v>
      </c>
      <c r="BK311" s="186">
        <f>ROUND(I311*H311,2)</f>
        <v>0</v>
      </c>
      <c r="BL311" s="18" t="s">
        <v>254</v>
      </c>
      <c r="BM311" s="185" t="s">
        <v>459</v>
      </c>
    </row>
    <row r="312" spans="1:65" s="2" customFormat="1" ht="11.25">
      <c r="A312" s="35"/>
      <c r="B312" s="36"/>
      <c r="C312" s="37"/>
      <c r="D312" s="187" t="s">
        <v>157</v>
      </c>
      <c r="E312" s="37"/>
      <c r="F312" s="188" t="s">
        <v>460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157</v>
      </c>
      <c r="AU312" s="18" t="s">
        <v>155</v>
      </c>
    </row>
    <row r="313" spans="1:65" s="13" customFormat="1" ht="11.25">
      <c r="B313" s="192"/>
      <c r="C313" s="193"/>
      <c r="D313" s="194" t="s">
        <v>159</v>
      </c>
      <c r="E313" s="195" t="s">
        <v>19</v>
      </c>
      <c r="F313" s="196" t="s">
        <v>461</v>
      </c>
      <c r="G313" s="193"/>
      <c r="H313" s="195" t="s">
        <v>19</v>
      </c>
      <c r="I313" s="197"/>
      <c r="J313" s="193"/>
      <c r="K313" s="193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159</v>
      </c>
      <c r="AU313" s="202" t="s">
        <v>155</v>
      </c>
      <c r="AV313" s="13" t="s">
        <v>79</v>
      </c>
      <c r="AW313" s="13" t="s">
        <v>33</v>
      </c>
      <c r="AX313" s="13" t="s">
        <v>71</v>
      </c>
      <c r="AY313" s="202" t="s">
        <v>146</v>
      </c>
    </row>
    <row r="314" spans="1:65" s="14" customFormat="1" ht="11.25">
      <c r="B314" s="203"/>
      <c r="C314" s="204"/>
      <c r="D314" s="194" t="s">
        <v>159</v>
      </c>
      <c r="E314" s="205" t="s">
        <v>19</v>
      </c>
      <c r="F314" s="206" t="s">
        <v>196</v>
      </c>
      <c r="G314" s="204"/>
      <c r="H314" s="207">
        <v>7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159</v>
      </c>
      <c r="AU314" s="213" t="s">
        <v>155</v>
      </c>
      <c r="AV314" s="14" t="s">
        <v>155</v>
      </c>
      <c r="AW314" s="14" t="s">
        <v>33</v>
      </c>
      <c r="AX314" s="14" t="s">
        <v>79</v>
      </c>
      <c r="AY314" s="213" t="s">
        <v>146</v>
      </c>
    </row>
    <row r="315" spans="1:65" s="2" customFormat="1" ht="16.5" customHeight="1">
      <c r="A315" s="35"/>
      <c r="B315" s="36"/>
      <c r="C315" s="225" t="s">
        <v>462</v>
      </c>
      <c r="D315" s="225" t="s">
        <v>261</v>
      </c>
      <c r="E315" s="226" t="s">
        <v>463</v>
      </c>
      <c r="F315" s="227" t="s">
        <v>464</v>
      </c>
      <c r="G315" s="228" t="s">
        <v>231</v>
      </c>
      <c r="H315" s="229">
        <v>7</v>
      </c>
      <c r="I315" s="230"/>
      <c r="J315" s="231">
        <f>ROUND(I315*H315,2)</f>
        <v>0</v>
      </c>
      <c r="K315" s="227" t="s">
        <v>153</v>
      </c>
      <c r="L315" s="232"/>
      <c r="M315" s="233" t="s">
        <v>19</v>
      </c>
      <c r="N315" s="234" t="s">
        <v>43</v>
      </c>
      <c r="O315" s="65"/>
      <c r="P315" s="183">
        <f>O315*H315</f>
        <v>0</v>
      </c>
      <c r="Q315" s="183">
        <v>1.6E-2</v>
      </c>
      <c r="R315" s="183">
        <f>Q315*H315</f>
        <v>0.112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354</v>
      </c>
      <c r="AT315" s="185" t="s">
        <v>261</v>
      </c>
      <c r="AU315" s="185" t="s">
        <v>155</v>
      </c>
      <c r="AY315" s="18" t="s">
        <v>146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155</v>
      </c>
      <c r="BK315" s="186">
        <f>ROUND(I315*H315,2)</f>
        <v>0</v>
      </c>
      <c r="BL315" s="18" t="s">
        <v>254</v>
      </c>
      <c r="BM315" s="185" t="s">
        <v>465</v>
      </c>
    </row>
    <row r="316" spans="1:65" s="2" customFormat="1" ht="24.2" customHeight="1">
      <c r="A316" s="35"/>
      <c r="B316" s="36"/>
      <c r="C316" s="174" t="s">
        <v>466</v>
      </c>
      <c r="D316" s="174" t="s">
        <v>149</v>
      </c>
      <c r="E316" s="175" t="s">
        <v>467</v>
      </c>
      <c r="F316" s="176" t="s">
        <v>468</v>
      </c>
      <c r="G316" s="177" t="s">
        <v>231</v>
      </c>
      <c r="H316" s="178">
        <v>7</v>
      </c>
      <c r="I316" s="179"/>
      <c r="J316" s="180">
        <f>ROUND(I316*H316,2)</f>
        <v>0</v>
      </c>
      <c r="K316" s="176" t="s">
        <v>153</v>
      </c>
      <c r="L316" s="40"/>
      <c r="M316" s="181" t="s">
        <v>19</v>
      </c>
      <c r="N316" s="182" t="s">
        <v>43</v>
      </c>
      <c r="O316" s="65"/>
      <c r="P316" s="183">
        <f>O316*H316</f>
        <v>0</v>
      </c>
      <c r="Q316" s="183">
        <v>0</v>
      </c>
      <c r="R316" s="183">
        <f>Q316*H316</f>
        <v>0</v>
      </c>
      <c r="S316" s="183">
        <v>2.4E-2</v>
      </c>
      <c r="T316" s="184">
        <f>S316*H316</f>
        <v>0.16800000000000001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254</v>
      </c>
      <c r="AT316" s="185" t="s">
        <v>149</v>
      </c>
      <c r="AU316" s="185" t="s">
        <v>155</v>
      </c>
      <c r="AY316" s="18" t="s">
        <v>146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155</v>
      </c>
      <c r="BK316" s="186">
        <f>ROUND(I316*H316,2)</f>
        <v>0</v>
      </c>
      <c r="BL316" s="18" t="s">
        <v>254</v>
      </c>
      <c r="BM316" s="185" t="s">
        <v>469</v>
      </c>
    </row>
    <row r="317" spans="1:65" s="2" customFormat="1" ht="11.25">
      <c r="A317" s="35"/>
      <c r="B317" s="36"/>
      <c r="C317" s="37"/>
      <c r="D317" s="187" t="s">
        <v>157</v>
      </c>
      <c r="E317" s="37"/>
      <c r="F317" s="188" t="s">
        <v>470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157</v>
      </c>
      <c r="AU317" s="18" t="s">
        <v>155</v>
      </c>
    </row>
    <row r="318" spans="1:65" s="13" customFormat="1" ht="11.25">
      <c r="B318" s="192"/>
      <c r="C318" s="193"/>
      <c r="D318" s="194" t="s">
        <v>159</v>
      </c>
      <c r="E318" s="195" t="s">
        <v>19</v>
      </c>
      <c r="F318" s="196" t="s">
        <v>461</v>
      </c>
      <c r="G318" s="193"/>
      <c r="H318" s="195" t="s">
        <v>19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159</v>
      </c>
      <c r="AU318" s="202" t="s">
        <v>155</v>
      </c>
      <c r="AV318" s="13" t="s">
        <v>79</v>
      </c>
      <c r="AW318" s="13" t="s">
        <v>33</v>
      </c>
      <c r="AX318" s="13" t="s">
        <v>71</v>
      </c>
      <c r="AY318" s="202" t="s">
        <v>146</v>
      </c>
    </row>
    <row r="319" spans="1:65" s="14" customFormat="1" ht="11.25">
      <c r="B319" s="203"/>
      <c r="C319" s="204"/>
      <c r="D319" s="194" t="s">
        <v>159</v>
      </c>
      <c r="E319" s="205" t="s">
        <v>19</v>
      </c>
      <c r="F319" s="206" t="s">
        <v>196</v>
      </c>
      <c r="G319" s="204"/>
      <c r="H319" s="207">
        <v>7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159</v>
      </c>
      <c r="AU319" s="213" t="s">
        <v>155</v>
      </c>
      <c r="AV319" s="14" t="s">
        <v>155</v>
      </c>
      <c r="AW319" s="14" t="s">
        <v>33</v>
      </c>
      <c r="AX319" s="14" t="s">
        <v>79</v>
      </c>
      <c r="AY319" s="213" t="s">
        <v>146</v>
      </c>
    </row>
    <row r="320" spans="1:65" s="2" customFormat="1" ht="37.9" customHeight="1">
      <c r="A320" s="35"/>
      <c r="B320" s="36"/>
      <c r="C320" s="174" t="s">
        <v>471</v>
      </c>
      <c r="D320" s="174" t="s">
        <v>149</v>
      </c>
      <c r="E320" s="175" t="s">
        <v>472</v>
      </c>
      <c r="F320" s="176" t="s">
        <v>473</v>
      </c>
      <c r="G320" s="177" t="s">
        <v>410</v>
      </c>
      <c r="H320" s="178">
        <v>4</v>
      </c>
      <c r="I320" s="179"/>
      <c r="J320" s="180">
        <f>ROUND(I320*H320,2)</f>
        <v>0</v>
      </c>
      <c r="K320" s="176" t="s">
        <v>411</v>
      </c>
      <c r="L320" s="40"/>
      <c r="M320" s="181" t="s">
        <v>19</v>
      </c>
      <c r="N320" s="182" t="s">
        <v>43</v>
      </c>
      <c r="O320" s="65"/>
      <c r="P320" s="183">
        <f>O320*H320</f>
        <v>0</v>
      </c>
      <c r="Q320" s="183">
        <v>0.25</v>
      </c>
      <c r="R320" s="183">
        <f>Q320*H320</f>
        <v>1</v>
      </c>
      <c r="S320" s="183">
        <v>0</v>
      </c>
      <c r="T320" s="184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5" t="s">
        <v>254</v>
      </c>
      <c r="AT320" s="185" t="s">
        <v>149</v>
      </c>
      <c r="AU320" s="185" t="s">
        <v>155</v>
      </c>
      <c r="AY320" s="18" t="s">
        <v>146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8" t="s">
        <v>155</v>
      </c>
      <c r="BK320" s="186">
        <f>ROUND(I320*H320,2)</f>
        <v>0</v>
      </c>
      <c r="BL320" s="18" t="s">
        <v>254</v>
      </c>
      <c r="BM320" s="185" t="s">
        <v>474</v>
      </c>
    </row>
    <row r="321" spans="1:65" s="13" customFormat="1" ht="11.25">
      <c r="B321" s="192"/>
      <c r="C321" s="193"/>
      <c r="D321" s="194" t="s">
        <v>159</v>
      </c>
      <c r="E321" s="195" t="s">
        <v>19</v>
      </c>
      <c r="F321" s="196" t="s">
        <v>475</v>
      </c>
      <c r="G321" s="193"/>
      <c r="H321" s="195" t="s">
        <v>19</v>
      </c>
      <c r="I321" s="197"/>
      <c r="J321" s="193"/>
      <c r="K321" s="193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159</v>
      </c>
      <c r="AU321" s="202" t="s">
        <v>155</v>
      </c>
      <c r="AV321" s="13" t="s">
        <v>79</v>
      </c>
      <c r="AW321" s="13" t="s">
        <v>33</v>
      </c>
      <c r="AX321" s="13" t="s">
        <v>71</v>
      </c>
      <c r="AY321" s="202" t="s">
        <v>146</v>
      </c>
    </row>
    <row r="322" spans="1:65" s="14" customFormat="1" ht="11.25">
      <c r="B322" s="203"/>
      <c r="C322" s="204"/>
      <c r="D322" s="194" t="s">
        <v>159</v>
      </c>
      <c r="E322" s="205" t="s">
        <v>19</v>
      </c>
      <c r="F322" s="206" t="s">
        <v>154</v>
      </c>
      <c r="G322" s="204"/>
      <c r="H322" s="207">
        <v>4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159</v>
      </c>
      <c r="AU322" s="213" t="s">
        <v>155</v>
      </c>
      <c r="AV322" s="14" t="s">
        <v>155</v>
      </c>
      <c r="AW322" s="14" t="s">
        <v>33</v>
      </c>
      <c r="AX322" s="14" t="s">
        <v>79</v>
      </c>
      <c r="AY322" s="213" t="s">
        <v>146</v>
      </c>
    </row>
    <row r="323" spans="1:65" s="2" customFormat="1" ht="24.2" customHeight="1">
      <c r="A323" s="35"/>
      <c r="B323" s="36"/>
      <c r="C323" s="174" t="s">
        <v>476</v>
      </c>
      <c r="D323" s="174" t="s">
        <v>149</v>
      </c>
      <c r="E323" s="175" t="s">
        <v>477</v>
      </c>
      <c r="F323" s="176" t="s">
        <v>478</v>
      </c>
      <c r="G323" s="177" t="s">
        <v>410</v>
      </c>
      <c r="H323" s="178">
        <v>4</v>
      </c>
      <c r="I323" s="179"/>
      <c r="J323" s="180">
        <f>ROUND(I323*H323,2)</f>
        <v>0</v>
      </c>
      <c r="K323" s="176" t="s">
        <v>411</v>
      </c>
      <c r="L323" s="40"/>
      <c r="M323" s="181" t="s">
        <v>19</v>
      </c>
      <c r="N323" s="182" t="s">
        <v>43</v>
      </c>
      <c r="O323" s="65"/>
      <c r="P323" s="183">
        <f>O323*H323</f>
        <v>0</v>
      </c>
      <c r="Q323" s="183">
        <v>0.05</v>
      </c>
      <c r="R323" s="183">
        <f>Q323*H323</f>
        <v>0.2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254</v>
      </c>
      <c r="AT323" s="185" t="s">
        <v>149</v>
      </c>
      <c r="AU323" s="185" t="s">
        <v>155</v>
      </c>
      <c r="AY323" s="18" t="s">
        <v>146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155</v>
      </c>
      <c r="BK323" s="186">
        <f>ROUND(I323*H323,2)</f>
        <v>0</v>
      </c>
      <c r="BL323" s="18" t="s">
        <v>254</v>
      </c>
      <c r="BM323" s="185" t="s">
        <v>479</v>
      </c>
    </row>
    <row r="324" spans="1:65" s="13" customFormat="1" ht="11.25">
      <c r="B324" s="192"/>
      <c r="C324" s="193"/>
      <c r="D324" s="194" t="s">
        <v>159</v>
      </c>
      <c r="E324" s="195" t="s">
        <v>19</v>
      </c>
      <c r="F324" s="196" t="s">
        <v>480</v>
      </c>
      <c r="G324" s="193"/>
      <c r="H324" s="195" t="s">
        <v>19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159</v>
      </c>
      <c r="AU324" s="202" t="s">
        <v>155</v>
      </c>
      <c r="AV324" s="13" t="s">
        <v>79</v>
      </c>
      <c r="AW324" s="13" t="s">
        <v>33</v>
      </c>
      <c r="AX324" s="13" t="s">
        <v>71</v>
      </c>
      <c r="AY324" s="202" t="s">
        <v>146</v>
      </c>
    </row>
    <row r="325" spans="1:65" s="14" customFormat="1" ht="11.25">
      <c r="B325" s="203"/>
      <c r="C325" s="204"/>
      <c r="D325" s="194" t="s">
        <v>159</v>
      </c>
      <c r="E325" s="205" t="s">
        <v>19</v>
      </c>
      <c r="F325" s="206" t="s">
        <v>154</v>
      </c>
      <c r="G325" s="204"/>
      <c r="H325" s="207">
        <v>4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159</v>
      </c>
      <c r="AU325" s="213" t="s">
        <v>155</v>
      </c>
      <c r="AV325" s="14" t="s">
        <v>155</v>
      </c>
      <c r="AW325" s="14" t="s">
        <v>33</v>
      </c>
      <c r="AX325" s="14" t="s">
        <v>79</v>
      </c>
      <c r="AY325" s="213" t="s">
        <v>146</v>
      </c>
    </row>
    <row r="326" spans="1:65" s="2" customFormat="1" ht="24.2" customHeight="1">
      <c r="A326" s="35"/>
      <c r="B326" s="36"/>
      <c r="C326" s="174" t="s">
        <v>481</v>
      </c>
      <c r="D326" s="174" t="s">
        <v>149</v>
      </c>
      <c r="E326" s="175" t="s">
        <v>482</v>
      </c>
      <c r="F326" s="176" t="s">
        <v>483</v>
      </c>
      <c r="G326" s="177" t="s">
        <v>410</v>
      </c>
      <c r="H326" s="178">
        <v>4</v>
      </c>
      <c r="I326" s="179"/>
      <c r="J326" s="180">
        <f>ROUND(I326*H326,2)</f>
        <v>0</v>
      </c>
      <c r="K326" s="176" t="s">
        <v>411</v>
      </c>
      <c r="L326" s="40"/>
      <c r="M326" s="181" t="s">
        <v>19</v>
      </c>
      <c r="N326" s="182" t="s">
        <v>43</v>
      </c>
      <c r="O326" s="65"/>
      <c r="P326" s="183">
        <f>O326*H326</f>
        <v>0</v>
      </c>
      <c r="Q326" s="183">
        <v>0.02</v>
      </c>
      <c r="R326" s="183">
        <f>Q326*H326</f>
        <v>0.08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254</v>
      </c>
      <c r="AT326" s="185" t="s">
        <v>149</v>
      </c>
      <c r="AU326" s="185" t="s">
        <v>155</v>
      </c>
      <c r="AY326" s="18" t="s">
        <v>146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155</v>
      </c>
      <c r="BK326" s="186">
        <f>ROUND(I326*H326,2)</f>
        <v>0</v>
      </c>
      <c r="BL326" s="18" t="s">
        <v>254</v>
      </c>
      <c r="BM326" s="185" t="s">
        <v>484</v>
      </c>
    </row>
    <row r="327" spans="1:65" s="13" customFormat="1" ht="11.25">
      <c r="B327" s="192"/>
      <c r="C327" s="193"/>
      <c r="D327" s="194" t="s">
        <v>159</v>
      </c>
      <c r="E327" s="195" t="s">
        <v>19</v>
      </c>
      <c r="F327" s="196" t="s">
        <v>485</v>
      </c>
      <c r="G327" s="193"/>
      <c r="H327" s="195" t="s">
        <v>19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159</v>
      </c>
      <c r="AU327" s="202" t="s">
        <v>155</v>
      </c>
      <c r="AV327" s="13" t="s">
        <v>79</v>
      </c>
      <c r="AW327" s="13" t="s">
        <v>33</v>
      </c>
      <c r="AX327" s="13" t="s">
        <v>71</v>
      </c>
      <c r="AY327" s="202" t="s">
        <v>146</v>
      </c>
    </row>
    <row r="328" spans="1:65" s="14" customFormat="1" ht="11.25">
      <c r="B328" s="203"/>
      <c r="C328" s="204"/>
      <c r="D328" s="194" t="s">
        <v>159</v>
      </c>
      <c r="E328" s="205" t="s">
        <v>19</v>
      </c>
      <c r="F328" s="206" t="s">
        <v>154</v>
      </c>
      <c r="G328" s="204"/>
      <c r="H328" s="207">
        <v>4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159</v>
      </c>
      <c r="AU328" s="213" t="s">
        <v>155</v>
      </c>
      <c r="AV328" s="14" t="s">
        <v>155</v>
      </c>
      <c r="AW328" s="14" t="s">
        <v>33</v>
      </c>
      <c r="AX328" s="14" t="s">
        <v>79</v>
      </c>
      <c r="AY328" s="213" t="s">
        <v>146</v>
      </c>
    </row>
    <row r="329" spans="1:65" s="2" customFormat="1" ht="24.2" customHeight="1">
      <c r="A329" s="35"/>
      <c r="B329" s="36"/>
      <c r="C329" s="174" t="s">
        <v>486</v>
      </c>
      <c r="D329" s="174" t="s">
        <v>149</v>
      </c>
      <c r="E329" s="175" t="s">
        <v>487</v>
      </c>
      <c r="F329" s="176" t="s">
        <v>488</v>
      </c>
      <c r="G329" s="177" t="s">
        <v>333</v>
      </c>
      <c r="H329" s="178">
        <v>1.3919999999999999</v>
      </c>
      <c r="I329" s="179"/>
      <c r="J329" s="180">
        <f>ROUND(I329*H329,2)</f>
        <v>0</v>
      </c>
      <c r="K329" s="176" t="s">
        <v>153</v>
      </c>
      <c r="L329" s="40"/>
      <c r="M329" s="181" t="s">
        <v>19</v>
      </c>
      <c r="N329" s="182" t="s">
        <v>43</v>
      </c>
      <c r="O329" s="65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5" t="s">
        <v>254</v>
      </c>
      <c r="AT329" s="185" t="s">
        <v>149</v>
      </c>
      <c r="AU329" s="185" t="s">
        <v>155</v>
      </c>
      <c r="AY329" s="18" t="s">
        <v>146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8" t="s">
        <v>155</v>
      </c>
      <c r="BK329" s="186">
        <f>ROUND(I329*H329,2)</f>
        <v>0</v>
      </c>
      <c r="BL329" s="18" t="s">
        <v>254</v>
      </c>
      <c r="BM329" s="185" t="s">
        <v>489</v>
      </c>
    </row>
    <row r="330" spans="1:65" s="2" customFormat="1" ht="11.25">
      <c r="A330" s="35"/>
      <c r="B330" s="36"/>
      <c r="C330" s="37"/>
      <c r="D330" s="187" t="s">
        <v>157</v>
      </c>
      <c r="E330" s="37"/>
      <c r="F330" s="188" t="s">
        <v>490</v>
      </c>
      <c r="G330" s="37"/>
      <c r="H330" s="37"/>
      <c r="I330" s="189"/>
      <c r="J330" s="37"/>
      <c r="K330" s="37"/>
      <c r="L330" s="40"/>
      <c r="M330" s="190"/>
      <c r="N330" s="191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157</v>
      </c>
      <c r="AU330" s="18" t="s">
        <v>155</v>
      </c>
    </row>
    <row r="331" spans="1:65" s="2" customFormat="1" ht="24.2" customHeight="1">
      <c r="A331" s="35"/>
      <c r="B331" s="36"/>
      <c r="C331" s="174" t="s">
        <v>491</v>
      </c>
      <c r="D331" s="174" t="s">
        <v>149</v>
      </c>
      <c r="E331" s="175" t="s">
        <v>492</v>
      </c>
      <c r="F331" s="176" t="s">
        <v>493</v>
      </c>
      <c r="G331" s="177" t="s">
        <v>333</v>
      </c>
      <c r="H331" s="178">
        <v>1.3919999999999999</v>
      </c>
      <c r="I331" s="179"/>
      <c r="J331" s="180">
        <f>ROUND(I331*H331,2)</f>
        <v>0</v>
      </c>
      <c r="K331" s="176" t="s">
        <v>153</v>
      </c>
      <c r="L331" s="40"/>
      <c r="M331" s="181" t="s">
        <v>19</v>
      </c>
      <c r="N331" s="182" t="s">
        <v>43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254</v>
      </c>
      <c r="AT331" s="185" t="s">
        <v>149</v>
      </c>
      <c r="AU331" s="185" t="s">
        <v>155</v>
      </c>
      <c r="AY331" s="18" t="s">
        <v>146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155</v>
      </c>
      <c r="BK331" s="186">
        <f>ROUND(I331*H331,2)</f>
        <v>0</v>
      </c>
      <c r="BL331" s="18" t="s">
        <v>254</v>
      </c>
      <c r="BM331" s="185" t="s">
        <v>494</v>
      </c>
    </row>
    <row r="332" spans="1:65" s="2" customFormat="1" ht="11.25">
      <c r="A332" s="35"/>
      <c r="B332" s="36"/>
      <c r="C332" s="37"/>
      <c r="D332" s="187" t="s">
        <v>157</v>
      </c>
      <c r="E332" s="37"/>
      <c r="F332" s="188" t="s">
        <v>495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157</v>
      </c>
      <c r="AU332" s="18" t="s">
        <v>155</v>
      </c>
    </row>
    <row r="333" spans="1:65" s="2" customFormat="1" ht="24.2" customHeight="1">
      <c r="A333" s="35"/>
      <c r="B333" s="36"/>
      <c r="C333" s="174" t="s">
        <v>496</v>
      </c>
      <c r="D333" s="174" t="s">
        <v>149</v>
      </c>
      <c r="E333" s="175" t="s">
        <v>497</v>
      </c>
      <c r="F333" s="176" t="s">
        <v>498</v>
      </c>
      <c r="G333" s="177" t="s">
        <v>333</v>
      </c>
      <c r="H333" s="178">
        <v>1.3919999999999999</v>
      </c>
      <c r="I333" s="179"/>
      <c r="J333" s="180">
        <f>ROUND(I333*H333,2)</f>
        <v>0</v>
      </c>
      <c r="K333" s="176" t="s">
        <v>153</v>
      </c>
      <c r="L333" s="40"/>
      <c r="M333" s="181" t="s">
        <v>19</v>
      </c>
      <c r="N333" s="182" t="s">
        <v>43</v>
      </c>
      <c r="O333" s="65"/>
      <c r="P333" s="183">
        <f>O333*H333</f>
        <v>0</v>
      </c>
      <c r="Q333" s="183">
        <v>0</v>
      </c>
      <c r="R333" s="183">
        <f>Q333*H333</f>
        <v>0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254</v>
      </c>
      <c r="AT333" s="185" t="s">
        <v>149</v>
      </c>
      <c r="AU333" s="185" t="s">
        <v>155</v>
      </c>
      <c r="AY333" s="18" t="s">
        <v>146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155</v>
      </c>
      <c r="BK333" s="186">
        <f>ROUND(I333*H333,2)</f>
        <v>0</v>
      </c>
      <c r="BL333" s="18" t="s">
        <v>254</v>
      </c>
      <c r="BM333" s="185" t="s">
        <v>499</v>
      </c>
    </row>
    <row r="334" spans="1:65" s="2" customFormat="1" ht="11.25">
      <c r="A334" s="35"/>
      <c r="B334" s="36"/>
      <c r="C334" s="37"/>
      <c r="D334" s="187" t="s">
        <v>157</v>
      </c>
      <c r="E334" s="37"/>
      <c r="F334" s="188" t="s">
        <v>500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157</v>
      </c>
      <c r="AU334" s="18" t="s">
        <v>155</v>
      </c>
    </row>
    <row r="335" spans="1:65" s="2" customFormat="1" ht="33" customHeight="1">
      <c r="A335" s="35"/>
      <c r="B335" s="36"/>
      <c r="C335" s="174" t="s">
        <v>501</v>
      </c>
      <c r="D335" s="174" t="s">
        <v>149</v>
      </c>
      <c r="E335" s="175" t="s">
        <v>502</v>
      </c>
      <c r="F335" s="176" t="s">
        <v>503</v>
      </c>
      <c r="G335" s="177" t="s">
        <v>333</v>
      </c>
      <c r="H335" s="178">
        <v>27.84</v>
      </c>
      <c r="I335" s="179"/>
      <c r="J335" s="180">
        <f>ROUND(I335*H335,2)</f>
        <v>0</v>
      </c>
      <c r="K335" s="176" t="s">
        <v>153</v>
      </c>
      <c r="L335" s="40"/>
      <c r="M335" s="181" t="s">
        <v>19</v>
      </c>
      <c r="N335" s="182" t="s">
        <v>43</v>
      </c>
      <c r="O335" s="65"/>
      <c r="P335" s="183">
        <f>O335*H335</f>
        <v>0</v>
      </c>
      <c r="Q335" s="183">
        <v>0</v>
      </c>
      <c r="R335" s="183">
        <f>Q335*H335</f>
        <v>0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254</v>
      </c>
      <c r="AT335" s="185" t="s">
        <v>149</v>
      </c>
      <c r="AU335" s="185" t="s">
        <v>155</v>
      </c>
      <c r="AY335" s="18" t="s">
        <v>146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155</v>
      </c>
      <c r="BK335" s="186">
        <f>ROUND(I335*H335,2)</f>
        <v>0</v>
      </c>
      <c r="BL335" s="18" t="s">
        <v>254</v>
      </c>
      <c r="BM335" s="185" t="s">
        <v>504</v>
      </c>
    </row>
    <row r="336" spans="1:65" s="2" customFormat="1" ht="11.25">
      <c r="A336" s="35"/>
      <c r="B336" s="36"/>
      <c r="C336" s="37"/>
      <c r="D336" s="187" t="s">
        <v>157</v>
      </c>
      <c r="E336" s="37"/>
      <c r="F336" s="188" t="s">
        <v>505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157</v>
      </c>
      <c r="AU336" s="18" t="s">
        <v>155</v>
      </c>
    </row>
    <row r="337" spans="1:65" s="14" customFormat="1" ht="11.25">
      <c r="B337" s="203"/>
      <c r="C337" s="204"/>
      <c r="D337" s="194" t="s">
        <v>159</v>
      </c>
      <c r="E337" s="204"/>
      <c r="F337" s="206" t="s">
        <v>1122</v>
      </c>
      <c r="G337" s="204"/>
      <c r="H337" s="207">
        <v>27.84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159</v>
      </c>
      <c r="AU337" s="213" t="s">
        <v>155</v>
      </c>
      <c r="AV337" s="14" t="s">
        <v>155</v>
      </c>
      <c r="AW337" s="14" t="s">
        <v>4</v>
      </c>
      <c r="AX337" s="14" t="s">
        <v>79</v>
      </c>
      <c r="AY337" s="213" t="s">
        <v>146</v>
      </c>
    </row>
    <row r="338" spans="1:65" s="12" customFormat="1" ht="22.9" customHeight="1">
      <c r="B338" s="158"/>
      <c r="C338" s="159"/>
      <c r="D338" s="160" t="s">
        <v>70</v>
      </c>
      <c r="E338" s="172" t="s">
        <v>507</v>
      </c>
      <c r="F338" s="172" t="s">
        <v>508</v>
      </c>
      <c r="G338" s="159"/>
      <c r="H338" s="159"/>
      <c r="I338" s="162"/>
      <c r="J338" s="173">
        <f>BK338</f>
        <v>0</v>
      </c>
      <c r="K338" s="159"/>
      <c r="L338" s="164"/>
      <c r="M338" s="165"/>
      <c r="N338" s="166"/>
      <c r="O338" s="166"/>
      <c r="P338" s="167">
        <f>SUM(P339:P352)</f>
        <v>0</v>
      </c>
      <c r="Q338" s="166"/>
      <c r="R338" s="167">
        <f>SUM(R339:R352)</f>
        <v>1.2360000000000001E-2</v>
      </c>
      <c r="S338" s="166"/>
      <c r="T338" s="168">
        <f>SUM(T339:T352)</f>
        <v>0</v>
      </c>
      <c r="AR338" s="169" t="s">
        <v>155</v>
      </c>
      <c r="AT338" s="170" t="s">
        <v>70</v>
      </c>
      <c r="AU338" s="170" t="s">
        <v>79</v>
      </c>
      <c r="AY338" s="169" t="s">
        <v>146</v>
      </c>
      <c r="BK338" s="171">
        <f>SUM(BK339:BK352)</f>
        <v>0</v>
      </c>
    </row>
    <row r="339" spans="1:65" s="2" customFormat="1" ht="21.75" customHeight="1">
      <c r="A339" s="35"/>
      <c r="B339" s="36"/>
      <c r="C339" s="174" t="s">
        <v>509</v>
      </c>
      <c r="D339" s="174" t="s">
        <v>149</v>
      </c>
      <c r="E339" s="175" t="s">
        <v>510</v>
      </c>
      <c r="F339" s="176" t="s">
        <v>511</v>
      </c>
      <c r="G339" s="177" t="s">
        <v>231</v>
      </c>
      <c r="H339" s="178">
        <v>6</v>
      </c>
      <c r="I339" s="179"/>
      <c r="J339" s="180">
        <f>ROUND(I339*H339,2)</f>
        <v>0</v>
      </c>
      <c r="K339" s="176" t="s">
        <v>153</v>
      </c>
      <c r="L339" s="40"/>
      <c r="M339" s="181" t="s">
        <v>19</v>
      </c>
      <c r="N339" s="182" t="s">
        <v>43</v>
      </c>
      <c r="O339" s="65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254</v>
      </c>
      <c r="AT339" s="185" t="s">
        <v>149</v>
      </c>
      <c r="AU339" s="185" t="s">
        <v>155</v>
      </c>
      <c r="AY339" s="18" t="s">
        <v>146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155</v>
      </c>
      <c r="BK339" s="186">
        <f>ROUND(I339*H339,2)</f>
        <v>0</v>
      </c>
      <c r="BL339" s="18" t="s">
        <v>254</v>
      </c>
      <c r="BM339" s="185" t="s">
        <v>512</v>
      </c>
    </row>
    <row r="340" spans="1:65" s="2" customFormat="1" ht="11.25">
      <c r="A340" s="35"/>
      <c r="B340" s="36"/>
      <c r="C340" s="37"/>
      <c r="D340" s="187" t="s">
        <v>157</v>
      </c>
      <c r="E340" s="37"/>
      <c r="F340" s="188" t="s">
        <v>513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157</v>
      </c>
      <c r="AU340" s="18" t="s">
        <v>155</v>
      </c>
    </row>
    <row r="341" spans="1:65" s="13" customFormat="1" ht="11.25">
      <c r="B341" s="192"/>
      <c r="C341" s="193"/>
      <c r="D341" s="194" t="s">
        <v>159</v>
      </c>
      <c r="E341" s="195" t="s">
        <v>19</v>
      </c>
      <c r="F341" s="196" t="s">
        <v>514</v>
      </c>
      <c r="G341" s="193"/>
      <c r="H341" s="195" t="s">
        <v>19</v>
      </c>
      <c r="I341" s="197"/>
      <c r="J341" s="193"/>
      <c r="K341" s="193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159</v>
      </c>
      <c r="AU341" s="202" t="s">
        <v>155</v>
      </c>
      <c r="AV341" s="13" t="s">
        <v>79</v>
      </c>
      <c r="AW341" s="13" t="s">
        <v>33</v>
      </c>
      <c r="AX341" s="13" t="s">
        <v>71</v>
      </c>
      <c r="AY341" s="202" t="s">
        <v>146</v>
      </c>
    </row>
    <row r="342" spans="1:65" s="14" customFormat="1" ht="11.25">
      <c r="B342" s="203"/>
      <c r="C342" s="204"/>
      <c r="D342" s="194" t="s">
        <v>159</v>
      </c>
      <c r="E342" s="205" t="s">
        <v>19</v>
      </c>
      <c r="F342" s="206" t="s">
        <v>173</v>
      </c>
      <c r="G342" s="204"/>
      <c r="H342" s="207">
        <v>6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159</v>
      </c>
      <c r="AU342" s="213" t="s">
        <v>155</v>
      </c>
      <c r="AV342" s="14" t="s">
        <v>155</v>
      </c>
      <c r="AW342" s="14" t="s">
        <v>33</v>
      </c>
      <c r="AX342" s="14" t="s">
        <v>79</v>
      </c>
      <c r="AY342" s="213" t="s">
        <v>146</v>
      </c>
    </row>
    <row r="343" spans="1:65" s="2" customFormat="1" ht="16.5" customHeight="1">
      <c r="A343" s="35"/>
      <c r="B343" s="36"/>
      <c r="C343" s="225" t="s">
        <v>515</v>
      </c>
      <c r="D343" s="225" t="s">
        <v>261</v>
      </c>
      <c r="E343" s="226" t="s">
        <v>516</v>
      </c>
      <c r="F343" s="227" t="s">
        <v>517</v>
      </c>
      <c r="G343" s="228" t="s">
        <v>231</v>
      </c>
      <c r="H343" s="229">
        <v>6</v>
      </c>
      <c r="I343" s="230"/>
      <c r="J343" s="231">
        <f>ROUND(I343*H343,2)</f>
        <v>0</v>
      </c>
      <c r="K343" s="227" t="s">
        <v>153</v>
      </c>
      <c r="L343" s="232"/>
      <c r="M343" s="233" t="s">
        <v>19</v>
      </c>
      <c r="N343" s="234" t="s">
        <v>43</v>
      </c>
      <c r="O343" s="65"/>
      <c r="P343" s="183">
        <f>O343*H343</f>
        <v>0</v>
      </c>
      <c r="Q343" s="183">
        <v>2.0600000000000002E-3</v>
      </c>
      <c r="R343" s="183">
        <f>Q343*H343</f>
        <v>1.2360000000000001E-2</v>
      </c>
      <c r="S343" s="183">
        <v>0</v>
      </c>
      <c r="T343" s="184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85" t="s">
        <v>354</v>
      </c>
      <c r="AT343" s="185" t="s">
        <v>261</v>
      </c>
      <c r="AU343" s="185" t="s">
        <v>155</v>
      </c>
      <c r="AY343" s="18" t="s">
        <v>146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8" t="s">
        <v>155</v>
      </c>
      <c r="BK343" s="186">
        <f>ROUND(I343*H343,2)</f>
        <v>0</v>
      </c>
      <c r="BL343" s="18" t="s">
        <v>254</v>
      </c>
      <c r="BM343" s="185" t="s">
        <v>518</v>
      </c>
    </row>
    <row r="344" spans="1:65" s="2" customFormat="1" ht="24.2" customHeight="1">
      <c r="A344" s="35"/>
      <c r="B344" s="36"/>
      <c r="C344" s="174" t="s">
        <v>519</v>
      </c>
      <c r="D344" s="174" t="s">
        <v>149</v>
      </c>
      <c r="E344" s="175" t="s">
        <v>520</v>
      </c>
      <c r="F344" s="176" t="s">
        <v>521</v>
      </c>
      <c r="G344" s="177" t="s">
        <v>333</v>
      </c>
      <c r="H344" s="178">
        <v>1.2E-2</v>
      </c>
      <c r="I344" s="179"/>
      <c r="J344" s="180">
        <f>ROUND(I344*H344,2)</f>
        <v>0</v>
      </c>
      <c r="K344" s="176" t="s">
        <v>153</v>
      </c>
      <c r="L344" s="40"/>
      <c r="M344" s="181" t="s">
        <v>19</v>
      </c>
      <c r="N344" s="182" t="s">
        <v>43</v>
      </c>
      <c r="O344" s="65"/>
      <c r="P344" s="183">
        <f>O344*H344</f>
        <v>0</v>
      </c>
      <c r="Q344" s="183">
        <v>0</v>
      </c>
      <c r="R344" s="183">
        <f>Q344*H344</f>
        <v>0</v>
      </c>
      <c r="S344" s="183">
        <v>0</v>
      </c>
      <c r="T344" s="18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5" t="s">
        <v>254</v>
      </c>
      <c r="AT344" s="185" t="s">
        <v>149</v>
      </c>
      <c r="AU344" s="185" t="s">
        <v>155</v>
      </c>
      <c r="AY344" s="18" t="s">
        <v>146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8" t="s">
        <v>155</v>
      </c>
      <c r="BK344" s="186">
        <f>ROUND(I344*H344,2)</f>
        <v>0</v>
      </c>
      <c r="BL344" s="18" t="s">
        <v>254</v>
      </c>
      <c r="BM344" s="185" t="s">
        <v>522</v>
      </c>
    </row>
    <row r="345" spans="1:65" s="2" customFormat="1" ht="11.25">
      <c r="A345" s="35"/>
      <c r="B345" s="36"/>
      <c r="C345" s="37"/>
      <c r="D345" s="187" t="s">
        <v>157</v>
      </c>
      <c r="E345" s="37"/>
      <c r="F345" s="188" t="s">
        <v>523</v>
      </c>
      <c r="G345" s="37"/>
      <c r="H345" s="37"/>
      <c r="I345" s="189"/>
      <c r="J345" s="37"/>
      <c r="K345" s="37"/>
      <c r="L345" s="40"/>
      <c r="M345" s="190"/>
      <c r="N345" s="191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157</v>
      </c>
      <c r="AU345" s="18" t="s">
        <v>155</v>
      </c>
    </row>
    <row r="346" spans="1:65" s="2" customFormat="1" ht="24.2" customHeight="1">
      <c r="A346" s="35"/>
      <c r="B346" s="36"/>
      <c r="C346" s="174" t="s">
        <v>524</v>
      </c>
      <c r="D346" s="174" t="s">
        <v>149</v>
      </c>
      <c r="E346" s="175" t="s">
        <v>525</v>
      </c>
      <c r="F346" s="176" t="s">
        <v>526</v>
      </c>
      <c r="G346" s="177" t="s">
        <v>333</v>
      </c>
      <c r="H346" s="178">
        <v>1.2E-2</v>
      </c>
      <c r="I346" s="179"/>
      <c r="J346" s="180">
        <f>ROUND(I346*H346,2)</f>
        <v>0</v>
      </c>
      <c r="K346" s="176" t="s">
        <v>153</v>
      </c>
      <c r="L346" s="40"/>
      <c r="M346" s="181" t="s">
        <v>19</v>
      </c>
      <c r="N346" s="182" t="s">
        <v>43</v>
      </c>
      <c r="O346" s="65"/>
      <c r="P346" s="183">
        <f>O346*H346</f>
        <v>0</v>
      </c>
      <c r="Q346" s="183">
        <v>0</v>
      </c>
      <c r="R346" s="183">
        <f>Q346*H346</f>
        <v>0</v>
      </c>
      <c r="S346" s="183">
        <v>0</v>
      </c>
      <c r="T346" s="18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5" t="s">
        <v>254</v>
      </c>
      <c r="AT346" s="185" t="s">
        <v>149</v>
      </c>
      <c r="AU346" s="185" t="s">
        <v>155</v>
      </c>
      <c r="AY346" s="18" t="s">
        <v>146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8" t="s">
        <v>155</v>
      </c>
      <c r="BK346" s="186">
        <f>ROUND(I346*H346,2)</f>
        <v>0</v>
      </c>
      <c r="BL346" s="18" t="s">
        <v>254</v>
      </c>
      <c r="BM346" s="185" t="s">
        <v>527</v>
      </c>
    </row>
    <row r="347" spans="1:65" s="2" customFormat="1" ht="11.25">
      <c r="A347" s="35"/>
      <c r="B347" s="36"/>
      <c r="C347" s="37"/>
      <c r="D347" s="187" t="s">
        <v>157</v>
      </c>
      <c r="E347" s="37"/>
      <c r="F347" s="188" t="s">
        <v>528</v>
      </c>
      <c r="G347" s="37"/>
      <c r="H347" s="37"/>
      <c r="I347" s="189"/>
      <c r="J347" s="37"/>
      <c r="K347" s="37"/>
      <c r="L347" s="40"/>
      <c r="M347" s="190"/>
      <c r="N347" s="191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157</v>
      </c>
      <c r="AU347" s="18" t="s">
        <v>155</v>
      </c>
    </row>
    <row r="348" spans="1:65" s="2" customFormat="1" ht="24.2" customHeight="1">
      <c r="A348" s="35"/>
      <c r="B348" s="36"/>
      <c r="C348" s="174" t="s">
        <v>529</v>
      </c>
      <c r="D348" s="174" t="s">
        <v>149</v>
      </c>
      <c r="E348" s="175" t="s">
        <v>530</v>
      </c>
      <c r="F348" s="176" t="s">
        <v>531</v>
      </c>
      <c r="G348" s="177" t="s">
        <v>333</v>
      </c>
      <c r="H348" s="178">
        <v>1.2E-2</v>
      </c>
      <c r="I348" s="179"/>
      <c r="J348" s="180">
        <f>ROUND(I348*H348,2)</f>
        <v>0</v>
      </c>
      <c r="K348" s="176" t="s">
        <v>153</v>
      </c>
      <c r="L348" s="40"/>
      <c r="M348" s="181" t="s">
        <v>19</v>
      </c>
      <c r="N348" s="182" t="s">
        <v>43</v>
      </c>
      <c r="O348" s="65"/>
      <c r="P348" s="183">
        <f>O348*H348</f>
        <v>0</v>
      </c>
      <c r="Q348" s="183">
        <v>0</v>
      </c>
      <c r="R348" s="183">
        <f>Q348*H348</f>
        <v>0</v>
      </c>
      <c r="S348" s="183">
        <v>0</v>
      </c>
      <c r="T348" s="18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5" t="s">
        <v>254</v>
      </c>
      <c r="AT348" s="185" t="s">
        <v>149</v>
      </c>
      <c r="AU348" s="185" t="s">
        <v>155</v>
      </c>
      <c r="AY348" s="18" t="s">
        <v>146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8" t="s">
        <v>155</v>
      </c>
      <c r="BK348" s="186">
        <f>ROUND(I348*H348,2)</f>
        <v>0</v>
      </c>
      <c r="BL348" s="18" t="s">
        <v>254</v>
      </c>
      <c r="BM348" s="185" t="s">
        <v>532</v>
      </c>
    </row>
    <row r="349" spans="1:65" s="2" customFormat="1" ht="11.25">
      <c r="A349" s="35"/>
      <c r="B349" s="36"/>
      <c r="C349" s="37"/>
      <c r="D349" s="187" t="s">
        <v>157</v>
      </c>
      <c r="E349" s="37"/>
      <c r="F349" s="188" t="s">
        <v>533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157</v>
      </c>
      <c r="AU349" s="18" t="s">
        <v>155</v>
      </c>
    </row>
    <row r="350" spans="1:65" s="2" customFormat="1" ht="33" customHeight="1">
      <c r="A350" s="35"/>
      <c r="B350" s="36"/>
      <c r="C350" s="174" t="s">
        <v>534</v>
      </c>
      <c r="D350" s="174" t="s">
        <v>149</v>
      </c>
      <c r="E350" s="175" t="s">
        <v>535</v>
      </c>
      <c r="F350" s="176" t="s">
        <v>536</v>
      </c>
      <c r="G350" s="177" t="s">
        <v>333</v>
      </c>
      <c r="H350" s="178">
        <v>0.24</v>
      </c>
      <c r="I350" s="179"/>
      <c r="J350" s="180">
        <f>ROUND(I350*H350,2)</f>
        <v>0</v>
      </c>
      <c r="K350" s="176" t="s">
        <v>153</v>
      </c>
      <c r="L350" s="40"/>
      <c r="M350" s="181" t="s">
        <v>19</v>
      </c>
      <c r="N350" s="182" t="s">
        <v>43</v>
      </c>
      <c r="O350" s="65"/>
      <c r="P350" s="183">
        <f>O350*H350</f>
        <v>0</v>
      </c>
      <c r="Q350" s="183">
        <v>0</v>
      </c>
      <c r="R350" s="183">
        <f>Q350*H350</f>
        <v>0</v>
      </c>
      <c r="S350" s="183">
        <v>0</v>
      </c>
      <c r="T350" s="184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5" t="s">
        <v>254</v>
      </c>
      <c r="AT350" s="185" t="s">
        <v>149</v>
      </c>
      <c r="AU350" s="185" t="s">
        <v>155</v>
      </c>
      <c r="AY350" s="18" t="s">
        <v>146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8" t="s">
        <v>155</v>
      </c>
      <c r="BK350" s="186">
        <f>ROUND(I350*H350,2)</f>
        <v>0</v>
      </c>
      <c r="BL350" s="18" t="s">
        <v>254</v>
      </c>
      <c r="BM350" s="185" t="s">
        <v>537</v>
      </c>
    </row>
    <row r="351" spans="1:65" s="2" customFormat="1" ht="11.25">
      <c r="A351" s="35"/>
      <c r="B351" s="36"/>
      <c r="C351" s="37"/>
      <c r="D351" s="187" t="s">
        <v>157</v>
      </c>
      <c r="E351" s="37"/>
      <c r="F351" s="188" t="s">
        <v>538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157</v>
      </c>
      <c r="AU351" s="18" t="s">
        <v>155</v>
      </c>
    </row>
    <row r="352" spans="1:65" s="14" customFormat="1" ht="11.25">
      <c r="B352" s="203"/>
      <c r="C352" s="204"/>
      <c r="D352" s="194" t="s">
        <v>159</v>
      </c>
      <c r="E352" s="204"/>
      <c r="F352" s="206" t="s">
        <v>539</v>
      </c>
      <c r="G352" s="204"/>
      <c r="H352" s="207">
        <v>0.24</v>
      </c>
      <c r="I352" s="208"/>
      <c r="J352" s="204"/>
      <c r="K352" s="204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159</v>
      </c>
      <c r="AU352" s="213" t="s">
        <v>155</v>
      </c>
      <c r="AV352" s="14" t="s">
        <v>155</v>
      </c>
      <c r="AW352" s="14" t="s">
        <v>4</v>
      </c>
      <c r="AX352" s="14" t="s">
        <v>79</v>
      </c>
      <c r="AY352" s="213" t="s">
        <v>146</v>
      </c>
    </row>
    <row r="353" spans="1:65" s="12" customFormat="1" ht="22.9" customHeight="1">
      <c r="B353" s="158"/>
      <c r="C353" s="159"/>
      <c r="D353" s="160" t="s">
        <v>70</v>
      </c>
      <c r="E353" s="172" t="s">
        <v>540</v>
      </c>
      <c r="F353" s="172" t="s">
        <v>541</v>
      </c>
      <c r="G353" s="159"/>
      <c r="H353" s="159"/>
      <c r="I353" s="162"/>
      <c r="J353" s="173">
        <f>BK353</f>
        <v>0</v>
      </c>
      <c r="K353" s="159"/>
      <c r="L353" s="164"/>
      <c r="M353" s="165"/>
      <c r="N353" s="166"/>
      <c r="O353" s="166"/>
      <c r="P353" s="167">
        <f>SUM(P354:P412)</f>
        <v>0</v>
      </c>
      <c r="Q353" s="166"/>
      <c r="R353" s="167">
        <f>SUM(R354:R412)</f>
        <v>0.63322725000000002</v>
      </c>
      <c r="S353" s="166"/>
      <c r="T353" s="168">
        <f>SUM(T354:T412)</f>
        <v>1.8203417899999998</v>
      </c>
      <c r="AR353" s="169" t="s">
        <v>155</v>
      </c>
      <c r="AT353" s="170" t="s">
        <v>70</v>
      </c>
      <c r="AU353" s="170" t="s">
        <v>79</v>
      </c>
      <c r="AY353" s="169" t="s">
        <v>146</v>
      </c>
      <c r="BK353" s="171">
        <f>SUM(BK354:BK412)</f>
        <v>0</v>
      </c>
    </row>
    <row r="354" spans="1:65" s="2" customFormat="1" ht="16.5" customHeight="1">
      <c r="A354" s="35"/>
      <c r="B354" s="36"/>
      <c r="C354" s="174" t="s">
        <v>542</v>
      </c>
      <c r="D354" s="174" t="s">
        <v>149</v>
      </c>
      <c r="E354" s="175" t="s">
        <v>543</v>
      </c>
      <c r="F354" s="176" t="s">
        <v>544</v>
      </c>
      <c r="G354" s="177" t="s">
        <v>152</v>
      </c>
      <c r="H354" s="178">
        <v>21.887</v>
      </c>
      <c r="I354" s="179"/>
      <c r="J354" s="180">
        <f>ROUND(I354*H354,2)</f>
        <v>0</v>
      </c>
      <c r="K354" s="176" t="s">
        <v>153</v>
      </c>
      <c r="L354" s="40"/>
      <c r="M354" s="181" t="s">
        <v>19</v>
      </c>
      <c r="N354" s="182" t="s">
        <v>43</v>
      </c>
      <c r="O354" s="65"/>
      <c r="P354" s="183">
        <f>O354*H354</f>
        <v>0</v>
      </c>
      <c r="Q354" s="183">
        <v>0</v>
      </c>
      <c r="R354" s="183">
        <f>Q354*H354</f>
        <v>0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254</v>
      </c>
      <c r="AT354" s="185" t="s">
        <v>149</v>
      </c>
      <c r="AU354" s="185" t="s">
        <v>155</v>
      </c>
      <c r="AY354" s="18" t="s">
        <v>146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155</v>
      </c>
      <c r="BK354" s="186">
        <f>ROUND(I354*H354,2)</f>
        <v>0</v>
      </c>
      <c r="BL354" s="18" t="s">
        <v>254</v>
      </c>
      <c r="BM354" s="185" t="s">
        <v>545</v>
      </c>
    </row>
    <row r="355" spans="1:65" s="2" customFormat="1" ht="11.25">
      <c r="A355" s="35"/>
      <c r="B355" s="36"/>
      <c r="C355" s="37"/>
      <c r="D355" s="187" t="s">
        <v>157</v>
      </c>
      <c r="E355" s="37"/>
      <c r="F355" s="188" t="s">
        <v>546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157</v>
      </c>
      <c r="AU355" s="18" t="s">
        <v>155</v>
      </c>
    </row>
    <row r="356" spans="1:65" s="13" customFormat="1" ht="11.25">
      <c r="B356" s="192"/>
      <c r="C356" s="193"/>
      <c r="D356" s="194" t="s">
        <v>159</v>
      </c>
      <c r="E356" s="195" t="s">
        <v>19</v>
      </c>
      <c r="F356" s="196" t="s">
        <v>547</v>
      </c>
      <c r="G356" s="193"/>
      <c r="H356" s="195" t="s">
        <v>19</v>
      </c>
      <c r="I356" s="197"/>
      <c r="J356" s="193"/>
      <c r="K356" s="193"/>
      <c r="L356" s="198"/>
      <c r="M356" s="199"/>
      <c r="N356" s="200"/>
      <c r="O356" s="200"/>
      <c r="P356" s="200"/>
      <c r="Q356" s="200"/>
      <c r="R356" s="200"/>
      <c r="S356" s="200"/>
      <c r="T356" s="201"/>
      <c r="AT356" s="202" t="s">
        <v>159</v>
      </c>
      <c r="AU356" s="202" t="s">
        <v>155</v>
      </c>
      <c r="AV356" s="13" t="s">
        <v>79</v>
      </c>
      <c r="AW356" s="13" t="s">
        <v>33</v>
      </c>
      <c r="AX356" s="13" t="s">
        <v>71</v>
      </c>
      <c r="AY356" s="202" t="s">
        <v>146</v>
      </c>
    </row>
    <row r="357" spans="1:65" s="14" customFormat="1" ht="11.25">
      <c r="B357" s="203"/>
      <c r="C357" s="204"/>
      <c r="D357" s="194" t="s">
        <v>159</v>
      </c>
      <c r="E357" s="205" t="s">
        <v>19</v>
      </c>
      <c r="F357" s="206" t="s">
        <v>1106</v>
      </c>
      <c r="G357" s="204"/>
      <c r="H357" s="207">
        <v>16.887</v>
      </c>
      <c r="I357" s="208"/>
      <c r="J357" s="204"/>
      <c r="K357" s="204"/>
      <c r="L357" s="209"/>
      <c r="M357" s="210"/>
      <c r="N357" s="211"/>
      <c r="O357" s="211"/>
      <c r="P357" s="211"/>
      <c r="Q357" s="211"/>
      <c r="R357" s="211"/>
      <c r="S357" s="211"/>
      <c r="T357" s="212"/>
      <c r="AT357" s="213" t="s">
        <v>159</v>
      </c>
      <c r="AU357" s="213" t="s">
        <v>155</v>
      </c>
      <c r="AV357" s="14" t="s">
        <v>155</v>
      </c>
      <c r="AW357" s="14" t="s">
        <v>33</v>
      </c>
      <c r="AX357" s="14" t="s">
        <v>71</v>
      </c>
      <c r="AY357" s="213" t="s">
        <v>146</v>
      </c>
    </row>
    <row r="358" spans="1:65" s="14" customFormat="1" ht="11.25">
      <c r="B358" s="203"/>
      <c r="C358" s="204"/>
      <c r="D358" s="194" t="s">
        <v>159</v>
      </c>
      <c r="E358" s="205" t="s">
        <v>19</v>
      </c>
      <c r="F358" s="206" t="s">
        <v>1104</v>
      </c>
      <c r="G358" s="204"/>
      <c r="H358" s="207">
        <v>5</v>
      </c>
      <c r="I358" s="208"/>
      <c r="J358" s="204"/>
      <c r="K358" s="204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159</v>
      </c>
      <c r="AU358" s="213" t="s">
        <v>155</v>
      </c>
      <c r="AV358" s="14" t="s">
        <v>155</v>
      </c>
      <c r="AW358" s="14" t="s">
        <v>33</v>
      </c>
      <c r="AX358" s="14" t="s">
        <v>71</v>
      </c>
      <c r="AY358" s="213" t="s">
        <v>146</v>
      </c>
    </row>
    <row r="359" spans="1:65" s="15" customFormat="1" ht="11.25">
      <c r="B359" s="214"/>
      <c r="C359" s="215"/>
      <c r="D359" s="194" t="s">
        <v>159</v>
      </c>
      <c r="E359" s="216" t="s">
        <v>19</v>
      </c>
      <c r="F359" s="217" t="s">
        <v>164</v>
      </c>
      <c r="G359" s="215"/>
      <c r="H359" s="218">
        <v>21.887</v>
      </c>
      <c r="I359" s="219"/>
      <c r="J359" s="215"/>
      <c r="K359" s="215"/>
      <c r="L359" s="220"/>
      <c r="M359" s="221"/>
      <c r="N359" s="222"/>
      <c r="O359" s="222"/>
      <c r="P359" s="222"/>
      <c r="Q359" s="222"/>
      <c r="R359" s="222"/>
      <c r="S359" s="222"/>
      <c r="T359" s="223"/>
      <c r="AT359" s="224" t="s">
        <v>159</v>
      </c>
      <c r="AU359" s="224" t="s">
        <v>155</v>
      </c>
      <c r="AV359" s="15" t="s">
        <v>154</v>
      </c>
      <c r="AW359" s="15" t="s">
        <v>33</v>
      </c>
      <c r="AX359" s="15" t="s">
        <v>79</v>
      </c>
      <c r="AY359" s="224" t="s">
        <v>146</v>
      </c>
    </row>
    <row r="360" spans="1:65" s="2" customFormat="1" ht="16.5" customHeight="1">
      <c r="A360" s="35"/>
      <c r="B360" s="36"/>
      <c r="C360" s="174" t="s">
        <v>548</v>
      </c>
      <c r="D360" s="174" t="s">
        <v>149</v>
      </c>
      <c r="E360" s="175" t="s">
        <v>549</v>
      </c>
      <c r="F360" s="176" t="s">
        <v>550</v>
      </c>
      <c r="G360" s="177" t="s">
        <v>152</v>
      </c>
      <c r="H360" s="178">
        <v>21.887</v>
      </c>
      <c r="I360" s="179"/>
      <c r="J360" s="180">
        <f>ROUND(I360*H360,2)</f>
        <v>0</v>
      </c>
      <c r="K360" s="176" t="s">
        <v>153</v>
      </c>
      <c r="L360" s="40"/>
      <c r="M360" s="181" t="s">
        <v>19</v>
      </c>
      <c r="N360" s="182" t="s">
        <v>43</v>
      </c>
      <c r="O360" s="65"/>
      <c r="P360" s="183">
        <f>O360*H360</f>
        <v>0</v>
      </c>
      <c r="Q360" s="183">
        <v>2.9999999999999997E-4</v>
      </c>
      <c r="R360" s="183">
        <f>Q360*H360</f>
        <v>6.5660999999999992E-3</v>
      </c>
      <c r="S360" s="183">
        <v>0</v>
      </c>
      <c r="T360" s="18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185" t="s">
        <v>254</v>
      </c>
      <c r="AT360" s="185" t="s">
        <v>149</v>
      </c>
      <c r="AU360" s="185" t="s">
        <v>155</v>
      </c>
      <c r="AY360" s="18" t="s">
        <v>146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8" t="s">
        <v>155</v>
      </c>
      <c r="BK360" s="186">
        <f>ROUND(I360*H360,2)</f>
        <v>0</v>
      </c>
      <c r="BL360" s="18" t="s">
        <v>254</v>
      </c>
      <c r="BM360" s="185" t="s">
        <v>551</v>
      </c>
    </row>
    <row r="361" spans="1:65" s="2" customFormat="1" ht="11.25">
      <c r="A361" s="35"/>
      <c r="B361" s="36"/>
      <c r="C361" s="37"/>
      <c r="D361" s="187" t="s">
        <v>157</v>
      </c>
      <c r="E361" s="37"/>
      <c r="F361" s="188" t="s">
        <v>552</v>
      </c>
      <c r="G361" s="37"/>
      <c r="H361" s="37"/>
      <c r="I361" s="189"/>
      <c r="J361" s="37"/>
      <c r="K361" s="37"/>
      <c r="L361" s="40"/>
      <c r="M361" s="190"/>
      <c r="N361" s="191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157</v>
      </c>
      <c r="AU361" s="18" t="s">
        <v>155</v>
      </c>
    </row>
    <row r="362" spans="1:65" s="13" customFormat="1" ht="11.25">
      <c r="B362" s="192"/>
      <c r="C362" s="193"/>
      <c r="D362" s="194" t="s">
        <v>159</v>
      </c>
      <c r="E362" s="195" t="s">
        <v>19</v>
      </c>
      <c r="F362" s="196" t="s">
        <v>547</v>
      </c>
      <c r="G362" s="193"/>
      <c r="H362" s="195" t="s">
        <v>19</v>
      </c>
      <c r="I362" s="197"/>
      <c r="J362" s="193"/>
      <c r="K362" s="193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159</v>
      </c>
      <c r="AU362" s="202" t="s">
        <v>155</v>
      </c>
      <c r="AV362" s="13" t="s">
        <v>79</v>
      </c>
      <c r="AW362" s="13" t="s">
        <v>33</v>
      </c>
      <c r="AX362" s="13" t="s">
        <v>71</v>
      </c>
      <c r="AY362" s="202" t="s">
        <v>146</v>
      </c>
    </row>
    <row r="363" spans="1:65" s="14" customFormat="1" ht="11.25">
      <c r="B363" s="203"/>
      <c r="C363" s="204"/>
      <c r="D363" s="194" t="s">
        <v>159</v>
      </c>
      <c r="E363" s="205" t="s">
        <v>19</v>
      </c>
      <c r="F363" s="206" t="s">
        <v>1106</v>
      </c>
      <c r="G363" s="204"/>
      <c r="H363" s="207">
        <v>16.887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159</v>
      </c>
      <c r="AU363" s="213" t="s">
        <v>155</v>
      </c>
      <c r="AV363" s="14" t="s">
        <v>155</v>
      </c>
      <c r="AW363" s="14" t="s">
        <v>33</v>
      </c>
      <c r="AX363" s="14" t="s">
        <v>71</v>
      </c>
      <c r="AY363" s="213" t="s">
        <v>146</v>
      </c>
    </row>
    <row r="364" spans="1:65" s="14" customFormat="1" ht="11.25">
      <c r="B364" s="203"/>
      <c r="C364" s="204"/>
      <c r="D364" s="194" t="s">
        <v>159</v>
      </c>
      <c r="E364" s="205" t="s">
        <v>19</v>
      </c>
      <c r="F364" s="206" t="s">
        <v>1104</v>
      </c>
      <c r="G364" s="204"/>
      <c r="H364" s="207">
        <v>5</v>
      </c>
      <c r="I364" s="208"/>
      <c r="J364" s="204"/>
      <c r="K364" s="204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159</v>
      </c>
      <c r="AU364" s="213" t="s">
        <v>155</v>
      </c>
      <c r="AV364" s="14" t="s">
        <v>155</v>
      </c>
      <c r="AW364" s="14" t="s">
        <v>33</v>
      </c>
      <c r="AX364" s="14" t="s">
        <v>71</v>
      </c>
      <c r="AY364" s="213" t="s">
        <v>146</v>
      </c>
    </row>
    <row r="365" spans="1:65" s="15" customFormat="1" ht="11.25">
      <c r="B365" s="214"/>
      <c r="C365" s="215"/>
      <c r="D365" s="194" t="s">
        <v>159</v>
      </c>
      <c r="E365" s="216" t="s">
        <v>19</v>
      </c>
      <c r="F365" s="217" t="s">
        <v>164</v>
      </c>
      <c r="G365" s="215"/>
      <c r="H365" s="218">
        <v>21.887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159</v>
      </c>
      <c r="AU365" s="224" t="s">
        <v>155</v>
      </c>
      <c r="AV365" s="15" t="s">
        <v>154</v>
      </c>
      <c r="AW365" s="15" t="s">
        <v>33</v>
      </c>
      <c r="AX365" s="15" t="s">
        <v>79</v>
      </c>
      <c r="AY365" s="224" t="s">
        <v>146</v>
      </c>
    </row>
    <row r="366" spans="1:65" s="2" customFormat="1" ht="24.2" customHeight="1">
      <c r="A366" s="35"/>
      <c r="B366" s="36"/>
      <c r="C366" s="174" t="s">
        <v>553</v>
      </c>
      <c r="D366" s="174" t="s">
        <v>149</v>
      </c>
      <c r="E366" s="175" t="s">
        <v>554</v>
      </c>
      <c r="F366" s="176" t="s">
        <v>555</v>
      </c>
      <c r="G366" s="177" t="s">
        <v>305</v>
      </c>
      <c r="H366" s="178">
        <v>4.2</v>
      </c>
      <c r="I366" s="179"/>
      <c r="J366" s="180">
        <f>ROUND(I366*H366,2)</f>
        <v>0</v>
      </c>
      <c r="K366" s="176" t="s">
        <v>153</v>
      </c>
      <c r="L366" s="40"/>
      <c r="M366" s="181" t="s">
        <v>19</v>
      </c>
      <c r="N366" s="182" t="s">
        <v>43</v>
      </c>
      <c r="O366" s="65"/>
      <c r="P366" s="183">
        <f>O366*H366</f>
        <v>0</v>
      </c>
      <c r="Q366" s="183">
        <v>2.0000000000000001E-4</v>
      </c>
      <c r="R366" s="183">
        <f>Q366*H366</f>
        <v>8.4000000000000003E-4</v>
      </c>
      <c r="S366" s="183">
        <v>0</v>
      </c>
      <c r="T366" s="18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5" t="s">
        <v>254</v>
      </c>
      <c r="AT366" s="185" t="s">
        <v>149</v>
      </c>
      <c r="AU366" s="185" t="s">
        <v>155</v>
      </c>
      <c r="AY366" s="18" t="s">
        <v>146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8" t="s">
        <v>155</v>
      </c>
      <c r="BK366" s="186">
        <f>ROUND(I366*H366,2)</f>
        <v>0</v>
      </c>
      <c r="BL366" s="18" t="s">
        <v>254</v>
      </c>
      <c r="BM366" s="185" t="s">
        <v>556</v>
      </c>
    </row>
    <row r="367" spans="1:65" s="2" customFormat="1" ht="11.25">
      <c r="A367" s="35"/>
      <c r="B367" s="36"/>
      <c r="C367" s="37"/>
      <c r="D367" s="187" t="s">
        <v>157</v>
      </c>
      <c r="E367" s="37"/>
      <c r="F367" s="188" t="s">
        <v>557</v>
      </c>
      <c r="G367" s="37"/>
      <c r="H367" s="37"/>
      <c r="I367" s="189"/>
      <c r="J367" s="37"/>
      <c r="K367" s="37"/>
      <c r="L367" s="40"/>
      <c r="M367" s="190"/>
      <c r="N367" s="19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157</v>
      </c>
      <c r="AU367" s="18" t="s">
        <v>155</v>
      </c>
    </row>
    <row r="368" spans="1:65" s="13" customFormat="1" ht="11.25">
      <c r="B368" s="192"/>
      <c r="C368" s="193"/>
      <c r="D368" s="194" t="s">
        <v>159</v>
      </c>
      <c r="E368" s="195" t="s">
        <v>19</v>
      </c>
      <c r="F368" s="196" t="s">
        <v>558</v>
      </c>
      <c r="G368" s="193"/>
      <c r="H368" s="195" t="s">
        <v>19</v>
      </c>
      <c r="I368" s="197"/>
      <c r="J368" s="193"/>
      <c r="K368" s="193"/>
      <c r="L368" s="198"/>
      <c r="M368" s="199"/>
      <c r="N368" s="200"/>
      <c r="O368" s="200"/>
      <c r="P368" s="200"/>
      <c r="Q368" s="200"/>
      <c r="R368" s="200"/>
      <c r="S368" s="200"/>
      <c r="T368" s="201"/>
      <c r="AT368" s="202" t="s">
        <v>159</v>
      </c>
      <c r="AU368" s="202" t="s">
        <v>155</v>
      </c>
      <c r="AV368" s="13" t="s">
        <v>79</v>
      </c>
      <c r="AW368" s="13" t="s">
        <v>33</v>
      </c>
      <c r="AX368" s="13" t="s">
        <v>71</v>
      </c>
      <c r="AY368" s="202" t="s">
        <v>146</v>
      </c>
    </row>
    <row r="369" spans="1:65" s="14" customFormat="1" ht="11.25">
      <c r="B369" s="203"/>
      <c r="C369" s="204"/>
      <c r="D369" s="194" t="s">
        <v>159</v>
      </c>
      <c r="E369" s="205" t="s">
        <v>19</v>
      </c>
      <c r="F369" s="206" t="s">
        <v>1123</v>
      </c>
      <c r="G369" s="204"/>
      <c r="H369" s="207">
        <v>4.2</v>
      </c>
      <c r="I369" s="208"/>
      <c r="J369" s="204"/>
      <c r="K369" s="204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159</v>
      </c>
      <c r="AU369" s="213" t="s">
        <v>155</v>
      </c>
      <c r="AV369" s="14" t="s">
        <v>155</v>
      </c>
      <c r="AW369" s="14" t="s">
        <v>33</v>
      </c>
      <c r="AX369" s="14" t="s">
        <v>79</v>
      </c>
      <c r="AY369" s="213" t="s">
        <v>146</v>
      </c>
    </row>
    <row r="370" spans="1:65" s="2" customFormat="1" ht="16.5" customHeight="1">
      <c r="A370" s="35"/>
      <c r="B370" s="36"/>
      <c r="C370" s="225" t="s">
        <v>560</v>
      </c>
      <c r="D370" s="225" t="s">
        <v>261</v>
      </c>
      <c r="E370" s="226" t="s">
        <v>561</v>
      </c>
      <c r="F370" s="227" t="s">
        <v>562</v>
      </c>
      <c r="G370" s="228" t="s">
        <v>305</v>
      </c>
      <c r="H370" s="229">
        <v>4.62</v>
      </c>
      <c r="I370" s="230"/>
      <c r="J370" s="231">
        <f>ROUND(I370*H370,2)</f>
        <v>0</v>
      </c>
      <c r="K370" s="227" t="s">
        <v>153</v>
      </c>
      <c r="L370" s="232"/>
      <c r="M370" s="233" t="s">
        <v>19</v>
      </c>
      <c r="N370" s="234" t="s">
        <v>43</v>
      </c>
      <c r="O370" s="65"/>
      <c r="P370" s="183">
        <f>O370*H370</f>
        <v>0</v>
      </c>
      <c r="Q370" s="183">
        <v>2.5999999999999998E-4</v>
      </c>
      <c r="R370" s="183">
        <f>Q370*H370</f>
        <v>1.2011999999999999E-3</v>
      </c>
      <c r="S370" s="183">
        <v>0</v>
      </c>
      <c r="T370" s="184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85" t="s">
        <v>354</v>
      </c>
      <c r="AT370" s="185" t="s">
        <v>261</v>
      </c>
      <c r="AU370" s="185" t="s">
        <v>155</v>
      </c>
      <c r="AY370" s="18" t="s">
        <v>146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8" t="s">
        <v>155</v>
      </c>
      <c r="BK370" s="186">
        <f>ROUND(I370*H370,2)</f>
        <v>0</v>
      </c>
      <c r="BL370" s="18" t="s">
        <v>254</v>
      </c>
      <c r="BM370" s="185" t="s">
        <v>563</v>
      </c>
    </row>
    <row r="371" spans="1:65" s="14" customFormat="1" ht="11.25">
      <c r="B371" s="203"/>
      <c r="C371" s="204"/>
      <c r="D371" s="194" t="s">
        <v>159</v>
      </c>
      <c r="E371" s="204"/>
      <c r="F371" s="206" t="s">
        <v>1124</v>
      </c>
      <c r="G371" s="204"/>
      <c r="H371" s="207">
        <v>4.62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159</v>
      </c>
      <c r="AU371" s="213" t="s">
        <v>155</v>
      </c>
      <c r="AV371" s="14" t="s">
        <v>155</v>
      </c>
      <c r="AW371" s="14" t="s">
        <v>4</v>
      </c>
      <c r="AX371" s="14" t="s">
        <v>79</v>
      </c>
      <c r="AY371" s="213" t="s">
        <v>146</v>
      </c>
    </row>
    <row r="372" spans="1:65" s="2" customFormat="1" ht="16.5" customHeight="1">
      <c r="A372" s="35"/>
      <c r="B372" s="36"/>
      <c r="C372" s="174" t="s">
        <v>565</v>
      </c>
      <c r="D372" s="174" t="s">
        <v>149</v>
      </c>
      <c r="E372" s="175" t="s">
        <v>566</v>
      </c>
      <c r="F372" s="176" t="s">
        <v>567</v>
      </c>
      <c r="G372" s="177" t="s">
        <v>152</v>
      </c>
      <c r="H372" s="178">
        <v>21.887</v>
      </c>
      <c r="I372" s="179"/>
      <c r="J372" s="180">
        <f>ROUND(I372*H372,2)</f>
        <v>0</v>
      </c>
      <c r="K372" s="176" t="s">
        <v>153</v>
      </c>
      <c r="L372" s="40"/>
      <c r="M372" s="181" t="s">
        <v>19</v>
      </c>
      <c r="N372" s="182" t="s">
        <v>43</v>
      </c>
      <c r="O372" s="65"/>
      <c r="P372" s="183">
        <f>O372*H372</f>
        <v>0</v>
      </c>
      <c r="Q372" s="183">
        <v>0</v>
      </c>
      <c r="R372" s="183">
        <f>Q372*H372</f>
        <v>0</v>
      </c>
      <c r="S372" s="183">
        <v>8.3169999999999994E-2</v>
      </c>
      <c r="T372" s="184">
        <f>S372*H372</f>
        <v>1.8203417899999998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254</v>
      </c>
      <c r="AT372" s="185" t="s">
        <v>149</v>
      </c>
      <c r="AU372" s="185" t="s">
        <v>155</v>
      </c>
      <c r="AY372" s="18" t="s">
        <v>146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155</v>
      </c>
      <c r="BK372" s="186">
        <f>ROUND(I372*H372,2)</f>
        <v>0</v>
      </c>
      <c r="BL372" s="18" t="s">
        <v>254</v>
      </c>
      <c r="BM372" s="185" t="s">
        <v>568</v>
      </c>
    </row>
    <row r="373" spans="1:65" s="2" customFormat="1" ht="11.25">
      <c r="A373" s="35"/>
      <c r="B373" s="36"/>
      <c r="C373" s="37"/>
      <c r="D373" s="187" t="s">
        <v>157</v>
      </c>
      <c r="E373" s="37"/>
      <c r="F373" s="188" t="s">
        <v>569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157</v>
      </c>
      <c r="AU373" s="18" t="s">
        <v>155</v>
      </c>
    </row>
    <row r="374" spans="1:65" s="13" customFormat="1" ht="11.25">
      <c r="B374" s="192"/>
      <c r="C374" s="193"/>
      <c r="D374" s="194" t="s">
        <v>159</v>
      </c>
      <c r="E374" s="195" t="s">
        <v>19</v>
      </c>
      <c r="F374" s="196" t="s">
        <v>547</v>
      </c>
      <c r="G374" s="193"/>
      <c r="H374" s="195" t="s">
        <v>19</v>
      </c>
      <c r="I374" s="197"/>
      <c r="J374" s="193"/>
      <c r="K374" s="193"/>
      <c r="L374" s="198"/>
      <c r="M374" s="199"/>
      <c r="N374" s="200"/>
      <c r="O374" s="200"/>
      <c r="P374" s="200"/>
      <c r="Q374" s="200"/>
      <c r="R374" s="200"/>
      <c r="S374" s="200"/>
      <c r="T374" s="201"/>
      <c r="AT374" s="202" t="s">
        <v>159</v>
      </c>
      <c r="AU374" s="202" t="s">
        <v>155</v>
      </c>
      <c r="AV374" s="13" t="s">
        <v>79</v>
      </c>
      <c r="AW374" s="13" t="s">
        <v>33</v>
      </c>
      <c r="AX374" s="13" t="s">
        <v>71</v>
      </c>
      <c r="AY374" s="202" t="s">
        <v>146</v>
      </c>
    </row>
    <row r="375" spans="1:65" s="14" customFormat="1" ht="11.25">
      <c r="B375" s="203"/>
      <c r="C375" s="204"/>
      <c r="D375" s="194" t="s">
        <v>159</v>
      </c>
      <c r="E375" s="205" t="s">
        <v>19</v>
      </c>
      <c r="F375" s="206" t="s">
        <v>1106</v>
      </c>
      <c r="G375" s="204"/>
      <c r="H375" s="207">
        <v>16.887</v>
      </c>
      <c r="I375" s="208"/>
      <c r="J375" s="204"/>
      <c r="K375" s="204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159</v>
      </c>
      <c r="AU375" s="213" t="s">
        <v>155</v>
      </c>
      <c r="AV375" s="14" t="s">
        <v>155</v>
      </c>
      <c r="AW375" s="14" t="s">
        <v>33</v>
      </c>
      <c r="AX375" s="14" t="s">
        <v>71</v>
      </c>
      <c r="AY375" s="213" t="s">
        <v>146</v>
      </c>
    </row>
    <row r="376" spans="1:65" s="14" customFormat="1" ht="11.25">
      <c r="B376" s="203"/>
      <c r="C376" s="204"/>
      <c r="D376" s="194" t="s">
        <v>159</v>
      </c>
      <c r="E376" s="205" t="s">
        <v>19</v>
      </c>
      <c r="F376" s="206" t="s">
        <v>1104</v>
      </c>
      <c r="G376" s="204"/>
      <c r="H376" s="207">
        <v>5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159</v>
      </c>
      <c r="AU376" s="213" t="s">
        <v>155</v>
      </c>
      <c r="AV376" s="14" t="s">
        <v>155</v>
      </c>
      <c r="AW376" s="14" t="s">
        <v>33</v>
      </c>
      <c r="AX376" s="14" t="s">
        <v>71</v>
      </c>
      <c r="AY376" s="213" t="s">
        <v>146</v>
      </c>
    </row>
    <row r="377" spans="1:65" s="15" customFormat="1" ht="11.25">
      <c r="B377" s="214"/>
      <c r="C377" s="215"/>
      <c r="D377" s="194" t="s">
        <v>159</v>
      </c>
      <c r="E377" s="216" t="s">
        <v>19</v>
      </c>
      <c r="F377" s="217" t="s">
        <v>164</v>
      </c>
      <c r="G377" s="215"/>
      <c r="H377" s="218">
        <v>21.887</v>
      </c>
      <c r="I377" s="219"/>
      <c r="J377" s="215"/>
      <c r="K377" s="215"/>
      <c r="L377" s="220"/>
      <c r="M377" s="221"/>
      <c r="N377" s="222"/>
      <c r="O377" s="222"/>
      <c r="P377" s="222"/>
      <c r="Q377" s="222"/>
      <c r="R377" s="222"/>
      <c r="S377" s="222"/>
      <c r="T377" s="223"/>
      <c r="AT377" s="224" t="s">
        <v>159</v>
      </c>
      <c r="AU377" s="224" t="s">
        <v>155</v>
      </c>
      <c r="AV377" s="15" t="s">
        <v>154</v>
      </c>
      <c r="AW377" s="15" t="s">
        <v>33</v>
      </c>
      <c r="AX377" s="15" t="s">
        <v>79</v>
      </c>
      <c r="AY377" s="224" t="s">
        <v>146</v>
      </c>
    </row>
    <row r="378" spans="1:65" s="2" customFormat="1" ht="24.2" customHeight="1">
      <c r="A378" s="35"/>
      <c r="B378" s="36"/>
      <c r="C378" s="174" t="s">
        <v>570</v>
      </c>
      <c r="D378" s="174" t="s">
        <v>149</v>
      </c>
      <c r="E378" s="175" t="s">
        <v>571</v>
      </c>
      <c r="F378" s="176" t="s">
        <v>572</v>
      </c>
      <c r="G378" s="177" t="s">
        <v>152</v>
      </c>
      <c r="H378" s="178">
        <v>21.887</v>
      </c>
      <c r="I378" s="179"/>
      <c r="J378" s="180">
        <f>ROUND(I378*H378,2)</f>
        <v>0</v>
      </c>
      <c r="K378" s="176" t="s">
        <v>153</v>
      </c>
      <c r="L378" s="40"/>
      <c r="M378" s="181" t="s">
        <v>19</v>
      </c>
      <c r="N378" s="182" t="s">
        <v>43</v>
      </c>
      <c r="O378" s="65"/>
      <c r="P378" s="183">
        <f>O378*H378</f>
        <v>0</v>
      </c>
      <c r="Q378" s="183">
        <v>6.3499999999999997E-3</v>
      </c>
      <c r="R378" s="183">
        <f>Q378*H378</f>
        <v>0.13898245000000001</v>
      </c>
      <c r="S378" s="183">
        <v>0</v>
      </c>
      <c r="T378" s="18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5" t="s">
        <v>254</v>
      </c>
      <c r="AT378" s="185" t="s">
        <v>149</v>
      </c>
      <c r="AU378" s="185" t="s">
        <v>155</v>
      </c>
      <c r="AY378" s="18" t="s">
        <v>146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8" t="s">
        <v>155</v>
      </c>
      <c r="BK378" s="186">
        <f>ROUND(I378*H378,2)</f>
        <v>0</v>
      </c>
      <c r="BL378" s="18" t="s">
        <v>254</v>
      </c>
      <c r="BM378" s="185" t="s">
        <v>573</v>
      </c>
    </row>
    <row r="379" spans="1:65" s="2" customFormat="1" ht="11.25">
      <c r="A379" s="35"/>
      <c r="B379" s="36"/>
      <c r="C379" s="37"/>
      <c r="D379" s="187" t="s">
        <v>157</v>
      </c>
      <c r="E379" s="37"/>
      <c r="F379" s="188" t="s">
        <v>574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157</v>
      </c>
      <c r="AU379" s="18" t="s">
        <v>155</v>
      </c>
    </row>
    <row r="380" spans="1:65" s="13" customFormat="1" ht="11.25">
      <c r="B380" s="192"/>
      <c r="C380" s="193"/>
      <c r="D380" s="194" t="s">
        <v>159</v>
      </c>
      <c r="E380" s="195" t="s">
        <v>19</v>
      </c>
      <c r="F380" s="196" t="s">
        <v>547</v>
      </c>
      <c r="G380" s="193"/>
      <c r="H380" s="195" t="s">
        <v>19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159</v>
      </c>
      <c r="AU380" s="202" t="s">
        <v>155</v>
      </c>
      <c r="AV380" s="13" t="s">
        <v>79</v>
      </c>
      <c r="AW380" s="13" t="s">
        <v>33</v>
      </c>
      <c r="AX380" s="13" t="s">
        <v>71</v>
      </c>
      <c r="AY380" s="202" t="s">
        <v>146</v>
      </c>
    </row>
    <row r="381" spans="1:65" s="14" customFormat="1" ht="11.25">
      <c r="B381" s="203"/>
      <c r="C381" s="204"/>
      <c r="D381" s="194" t="s">
        <v>159</v>
      </c>
      <c r="E381" s="205" t="s">
        <v>19</v>
      </c>
      <c r="F381" s="206" t="s">
        <v>1106</v>
      </c>
      <c r="G381" s="204"/>
      <c r="H381" s="207">
        <v>16.887</v>
      </c>
      <c r="I381" s="208"/>
      <c r="J381" s="204"/>
      <c r="K381" s="204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159</v>
      </c>
      <c r="AU381" s="213" t="s">
        <v>155</v>
      </c>
      <c r="AV381" s="14" t="s">
        <v>155</v>
      </c>
      <c r="AW381" s="14" t="s">
        <v>33</v>
      </c>
      <c r="AX381" s="14" t="s">
        <v>71</v>
      </c>
      <c r="AY381" s="213" t="s">
        <v>146</v>
      </c>
    </row>
    <row r="382" spans="1:65" s="14" customFormat="1" ht="11.25">
      <c r="B382" s="203"/>
      <c r="C382" s="204"/>
      <c r="D382" s="194" t="s">
        <v>159</v>
      </c>
      <c r="E382" s="205" t="s">
        <v>19</v>
      </c>
      <c r="F382" s="206" t="s">
        <v>1104</v>
      </c>
      <c r="G382" s="204"/>
      <c r="H382" s="207">
        <v>5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159</v>
      </c>
      <c r="AU382" s="213" t="s">
        <v>155</v>
      </c>
      <c r="AV382" s="14" t="s">
        <v>155</v>
      </c>
      <c r="AW382" s="14" t="s">
        <v>33</v>
      </c>
      <c r="AX382" s="14" t="s">
        <v>71</v>
      </c>
      <c r="AY382" s="213" t="s">
        <v>146</v>
      </c>
    </row>
    <row r="383" spans="1:65" s="15" customFormat="1" ht="11.25">
      <c r="B383" s="214"/>
      <c r="C383" s="215"/>
      <c r="D383" s="194" t="s">
        <v>159</v>
      </c>
      <c r="E383" s="216" t="s">
        <v>19</v>
      </c>
      <c r="F383" s="217" t="s">
        <v>164</v>
      </c>
      <c r="G383" s="215"/>
      <c r="H383" s="218">
        <v>21.887</v>
      </c>
      <c r="I383" s="219"/>
      <c r="J383" s="215"/>
      <c r="K383" s="215"/>
      <c r="L383" s="220"/>
      <c r="M383" s="221"/>
      <c r="N383" s="222"/>
      <c r="O383" s="222"/>
      <c r="P383" s="222"/>
      <c r="Q383" s="222"/>
      <c r="R383" s="222"/>
      <c r="S383" s="222"/>
      <c r="T383" s="223"/>
      <c r="AT383" s="224" t="s">
        <v>159</v>
      </c>
      <c r="AU383" s="224" t="s">
        <v>155</v>
      </c>
      <c r="AV383" s="15" t="s">
        <v>154</v>
      </c>
      <c r="AW383" s="15" t="s">
        <v>33</v>
      </c>
      <c r="AX383" s="15" t="s">
        <v>79</v>
      </c>
      <c r="AY383" s="224" t="s">
        <v>146</v>
      </c>
    </row>
    <row r="384" spans="1:65" s="2" customFormat="1" ht="16.5" customHeight="1">
      <c r="A384" s="35"/>
      <c r="B384" s="36"/>
      <c r="C384" s="225" t="s">
        <v>575</v>
      </c>
      <c r="D384" s="225" t="s">
        <v>261</v>
      </c>
      <c r="E384" s="226" t="s">
        <v>576</v>
      </c>
      <c r="F384" s="227" t="s">
        <v>577</v>
      </c>
      <c r="G384" s="228" t="s">
        <v>152</v>
      </c>
      <c r="H384" s="229">
        <v>24.076000000000001</v>
      </c>
      <c r="I384" s="230"/>
      <c r="J384" s="231">
        <f>ROUND(I384*H384,2)</f>
        <v>0</v>
      </c>
      <c r="K384" s="227" t="s">
        <v>153</v>
      </c>
      <c r="L384" s="232"/>
      <c r="M384" s="233" t="s">
        <v>19</v>
      </c>
      <c r="N384" s="234" t="s">
        <v>43</v>
      </c>
      <c r="O384" s="65"/>
      <c r="P384" s="183">
        <f>O384*H384</f>
        <v>0</v>
      </c>
      <c r="Q384" s="183">
        <v>1.7999999999999999E-2</v>
      </c>
      <c r="R384" s="183">
        <f>Q384*H384</f>
        <v>0.43336799999999998</v>
      </c>
      <c r="S384" s="183">
        <v>0</v>
      </c>
      <c r="T384" s="18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354</v>
      </c>
      <c r="AT384" s="185" t="s">
        <v>261</v>
      </c>
      <c r="AU384" s="185" t="s">
        <v>155</v>
      </c>
      <c r="AY384" s="18" t="s">
        <v>146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155</v>
      </c>
      <c r="BK384" s="186">
        <f>ROUND(I384*H384,2)</f>
        <v>0</v>
      </c>
      <c r="BL384" s="18" t="s">
        <v>254</v>
      </c>
      <c r="BM384" s="185" t="s">
        <v>578</v>
      </c>
    </row>
    <row r="385" spans="1:65" s="14" customFormat="1" ht="11.25">
      <c r="B385" s="203"/>
      <c r="C385" s="204"/>
      <c r="D385" s="194" t="s">
        <v>159</v>
      </c>
      <c r="E385" s="204"/>
      <c r="F385" s="206" t="s">
        <v>1125</v>
      </c>
      <c r="G385" s="204"/>
      <c r="H385" s="207">
        <v>24.076000000000001</v>
      </c>
      <c r="I385" s="208"/>
      <c r="J385" s="204"/>
      <c r="K385" s="204"/>
      <c r="L385" s="209"/>
      <c r="M385" s="210"/>
      <c r="N385" s="211"/>
      <c r="O385" s="211"/>
      <c r="P385" s="211"/>
      <c r="Q385" s="211"/>
      <c r="R385" s="211"/>
      <c r="S385" s="211"/>
      <c r="T385" s="212"/>
      <c r="AT385" s="213" t="s">
        <v>159</v>
      </c>
      <c r="AU385" s="213" t="s">
        <v>155</v>
      </c>
      <c r="AV385" s="14" t="s">
        <v>155</v>
      </c>
      <c r="AW385" s="14" t="s">
        <v>4</v>
      </c>
      <c r="AX385" s="14" t="s">
        <v>79</v>
      </c>
      <c r="AY385" s="213" t="s">
        <v>146</v>
      </c>
    </row>
    <row r="386" spans="1:65" s="2" customFormat="1" ht="16.5" customHeight="1">
      <c r="A386" s="35"/>
      <c r="B386" s="36"/>
      <c r="C386" s="174" t="s">
        <v>580</v>
      </c>
      <c r="D386" s="174" t="s">
        <v>149</v>
      </c>
      <c r="E386" s="175" t="s">
        <v>581</v>
      </c>
      <c r="F386" s="176" t="s">
        <v>582</v>
      </c>
      <c r="G386" s="177" t="s">
        <v>152</v>
      </c>
      <c r="H386" s="178">
        <v>21.887</v>
      </c>
      <c r="I386" s="179"/>
      <c r="J386" s="180">
        <f>ROUND(I386*H386,2)</f>
        <v>0</v>
      </c>
      <c r="K386" s="176" t="s">
        <v>153</v>
      </c>
      <c r="L386" s="40"/>
      <c r="M386" s="181" t="s">
        <v>19</v>
      </c>
      <c r="N386" s="182" t="s">
        <v>43</v>
      </c>
      <c r="O386" s="65"/>
      <c r="P386" s="183">
        <f>O386*H386</f>
        <v>0</v>
      </c>
      <c r="Q386" s="183">
        <v>1.5E-3</v>
      </c>
      <c r="R386" s="183">
        <f>Q386*H386</f>
        <v>3.2830499999999999E-2</v>
      </c>
      <c r="S386" s="183">
        <v>0</v>
      </c>
      <c r="T386" s="184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5" t="s">
        <v>254</v>
      </c>
      <c r="AT386" s="185" t="s">
        <v>149</v>
      </c>
      <c r="AU386" s="185" t="s">
        <v>155</v>
      </c>
      <c r="AY386" s="18" t="s">
        <v>146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8" t="s">
        <v>155</v>
      </c>
      <c r="BK386" s="186">
        <f>ROUND(I386*H386,2)</f>
        <v>0</v>
      </c>
      <c r="BL386" s="18" t="s">
        <v>254</v>
      </c>
      <c r="BM386" s="185" t="s">
        <v>583</v>
      </c>
    </row>
    <row r="387" spans="1:65" s="2" customFormat="1" ht="11.25">
      <c r="A387" s="35"/>
      <c r="B387" s="36"/>
      <c r="C387" s="37"/>
      <c r="D387" s="187" t="s">
        <v>157</v>
      </c>
      <c r="E387" s="37"/>
      <c r="F387" s="188" t="s">
        <v>584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157</v>
      </c>
      <c r="AU387" s="18" t="s">
        <v>155</v>
      </c>
    </row>
    <row r="388" spans="1:65" s="13" customFormat="1" ht="11.25">
      <c r="B388" s="192"/>
      <c r="C388" s="193"/>
      <c r="D388" s="194" t="s">
        <v>159</v>
      </c>
      <c r="E388" s="195" t="s">
        <v>19</v>
      </c>
      <c r="F388" s="196" t="s">
        <v>547</v>
      </c>
      <c r="G388" s="193"/>
      <c r="H388" s="195" t="s">
        <v>19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159</v>
      </c>
      <c r="AU388" s="202" t="s">
        <v>155</v>
      </c>
      <c r="AV388" s="13" t="s">
        <v>79</v>
      </c>
      <c r="AW388" s="13" t="s">
        <v>33</v>
      </c>
      <c r="AX388" s="13" t="s">
        <v>71</v>
      </c>
      <c r="AY388" s="202" t="s">
        <v>146</v>
      </c>
    </row>
    <row r="389" spans="1:65" s="14" customFormat="1" ht="11.25">
      <c r="B389" s="203"/>
      <c r="C389" s="204"/>
      <c r="D389" s="194" t="s">
        <v>159</v>
      </c>
      <c r="E389" s="205" t="s">
        <v>19</v>
      </c>
      <c r="F389" s="206" t="s">
        <v>1106</v>
      </c>
      <c r="G389" s="204"/>
      <c r="H389" s="207">
        <v>16.887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159</v>
      </c>
      <c r="AU389" s="213" t="s">
        <v>155</v>
      </c>
      <c r="AV389" s="14" t="s">
        <v>155</v>
      </c>
      <c r="AW389" s="14" t="s">
        <v>33</v>
      </c>
      <c r="AX389" s="14" t="s">
        <v>71</v>
      </c>
      <c r="AY389" s="213" t="s">
        <v>146</v>
      </c>
    </row>
    <row r="390" spans="1:65" s="14" customFormat="1" ht="11.25">
      <c r="B390" s="203"/>
      <c r="C390" s="204"/>
      <c r="D390" s="194" t="s">
        <v>159</v>
      </c>
      <c r="E390" s="205" t="s">
        <v>19</v>
      </c>
      <c r="F390" s="206" t="s">
        <v>1104</v>
      </c>
      <c r="G390" s="204"/>
      <c r="H390" s="207">
        <v>5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159</v>
      </c>
      <c r="AU390" s="213" t="s">
        <v>155</v>
      </c>
      <c r="AV390" s="14" t="s">
        <v>155</v>
      </c>
      <c r="AW390" s="14" t="s">
        <v>33</v>
      </c>
      <c r="AX390" s="14" t="s">
        <v>71</v>
      </c>
      <c r="AY390" s="213" t="s">
        <v>146</v>
      </c>
    </row>
    <row r="391" spans="1:65" s="15" customFormat="1" ht="11.25">
      <c r="B391" s="214"/>
      <c r="C391" s="215"/>
      <c r="D391" s="194" t="s">
        <v>159</v>
      </c>
      <c r="E391" s="216" t="s">
        <v>19</v>
      </c>
      <c r="F391" s="217" t="s">
        <v>164</v>
      </c>
      <c r="G391" s="215"/>
      <c r="H391" s="218">
        <v>21.887</v>
      </c>
      <c r="I391" s="219"/>
      <c r="J391" s="215"/>
      <c r="K391" s="215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159</v>
      </c>
      <c r="AU391" s="224" t="s">
        <v>155</v>
      </c>
      <c r="AV391" s="15" t="s">
        <v>154</v>
      </c>
      <c r="AW391" s="15" t="s">
        <v>33</v>
      </c>
      <c r="AX391" s="15" t="s">
        <v>79</v>
      </c>
      <c r="AY391" s="224" t="s">
        <v>146</v>
      </c>
    </row>
    <row r="392" spans="1:65" s="2" customFormat="1" ht="16.5" customHeight="1">
      <c r="A392" s="35"/>
      <c r="B392" s="36"/>
      <c r="C392" s="174" t="s">
        <v>585</v>
      </c>
      <c r="D392" s="174" t="s">
        <v>149</v>
      </c>
      <c r="E392" s="175" t="s">
        <v>586</v>
      </c>
      <c r="F392" s="176" t="s">
        <v>587</v>
      </c>
      <c r="G392" s="177" t="s">
        <v>305</v>
      </c>
      <c r="H392" s="178">
        <v>55.54</v>
      </c>
      <c r="I392" s="179"/>
      <c r="J392" s="180">
        <f>ROUND(I392*H392,2)</f>
        <v>0</v>
      </c>
      <c r="K392" s="176" t="s">
        <v>153</v>
      </c>
      <c r="L392" s="40"/>
      <c r="M392" s="181" t="s">
        <v>19</v>
      </c>
      <c r="N392" s="182" t="s">
        <v>43</v>
      </c>
      <c r="O392" s="65"/>
      <c r="P392" s="183">
        <f>O392*H392</f>
        <v>0</v>
      </c>
      <c r="Q392" s="183">
        <v>3.0000000000000001E-5</v>
      </c>
      <c r="R392" s="183">
        <f>Q392*H392</f>
        <v>1.6662000000000001E-3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254</v>
      </c>
      <c r="AT392" s="185" t="s">
        <v>149</v>
      </c>
      <c r="AU392" s="185" t="s">
        <v>155</v>
      </c>
      <c r="AY392" s="18" t="s">
        <v>146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155</v>
      </c>
      <c r="BK392" s="186">
        <f>ROUND(I392*H392,2)</f>
        <v>0</v>
      </c>
      <c r="BL392" s="18" t="s">
        <v>254</v>
      </c>
      <c r="BM392" s="185" t="s">
        <v>588</v>
      </c>
    </row>
    <row r="393" spans="1:65" s="2" customFormat="1" ht="11.25">
      <c r="A393" s="35"/>
      <c r="B393" s="36"/>
      <c r="C393" s="37"/>
      <c r="D393" s="187" t="s">
        <v>157</v>
      </c>
      <c r="E393" s="37"/>
      <c r="F393" s="188" t="s">
        <v>589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157</v>
      </c>
      <c r="AU393" s="18" t="s">
        <v>155</v>
      </c>
    </row>
    <row r="394" spans="1:65" s="13" customFormat="1" ht="11.25">
      <c r="B394" s="192"/>
      <c r="C394" s="193"/>
      <c r="D394" s="194" t="s">
        <v>159</v>
      </c>
      <c r="E394" s="195" t="s">
        <v>19</v>
      </c>
      <c r="F394" s="196" t="s">
        <v>287</v>
      </c>
      <c r="G394" s="193"/>
      <c r="H394" s="195" t="s">
        <v>19</v>
      </c>
      <c r="I394" s="197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159</v>
      </c>
      <c r="AU394" s="202" t="s">
        <v>155</v>
      </c>
      <c r="AV394" s="13" t="s">
        <v>79</v>
      </c>
      <c r="AW394" s="13" t="s">
        <v>33</v>
      </c>
      <c r="AX394" s="13" t="s">
        <v>71</v>
      </c>
      <c r="AY394" s="202" t="s">
        <v>146</v>
      </c>
    </row>
    <row r="395" spans="1:65" s="14" customFormat="1" ht="11.25">
      <c r="B395" s="203"/>
      <c r="C395" s="204"/>
      <c r="D395" s="194" t="s">
        <v>159</v>
      </c>
      <c r="E395" s="205" t="s">
        <v>19</v>
      </c>
      <c r="F395" s="206" t="s">
        <v>1126</v>
      </c>
      <c r="G395" s="204"/>
      <c r="H395" s="207">
        <v>50.54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159</v>
      </c>
      <c r="AU395" s="213" t="s">
        <v>155</v>
      </c>
      <c r="AV395" s="14" t="s">
        <v>155</v>
      </c>
      <c r="AW395" s="14" t="s">
        <v>33</v>
      </c>
      <c r="AX395" s="14" t="s">
        <v>71</v>
      </c>
      <c r="AY395" s="213" t="s">
        <v>146</v>
      </c>
    </row>
    <row r="396" spans="1:65" s="14" customFormat="1" ht="11.25">
      <c r="B396" s="203"/>
      <c r="C396" s="204"/>
      <c r="D396" s="194" t="s">
        <v>159</v>
      </c>
      <c r="E396" s="205" t="s">
        <v>19</v>
      </c>
      <c r="F396" s="206" t="s">
        <v>185</v>
      </c>
      <c r="G396" s="204"/>
      <c r="H396" s="207">
        <v>5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159</v>
      </c>
      <c r="AU396" s="213" t="s">
        <v>155</v>
      </c>
      <c r="AV396" s="14" t="s">
        <v>155</v>
      </c>
      <c r="AW396" s="14" t="s">
        <v>33</v>
      </c>
      <c r="AX396" s="14" t="s">
        <v>71</v>
      </c>
      <c r="AY396" s="213" t="s">
        <v>146</v>
      </c>
    </row>
    <row r="397" spans="1:65" s="15" customFormat="1" ht="11.25">
      <c r="B397" s="214"/>
      <c r="C397" s="215"/>
      <c r="D397" s="194" t="s">
        <v>159</v>
      </c>
      <c r="E397" s="216" t="s">
        <v>19</v>
      </c>
      <c r="F397" s="217" t="s">
        <v>164</v>
      </c>
      <c r="G397" s="215"/>
      <c r="H397" s="218">
        <v>55.54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159</v>
      </c>
      <c r="AU397" s="224" t="s">
        <v>155</v>
      </c>
      <c r="AV397" s="15" t="s">
        <v>154</v>
      </c>
      <c r="AW397" s="15" t="s">
        <v>33</v>
      </c>
      <c r="AX397" s="15" t="s">
        <v>79</v>
      </c>
      <c r="AY397" s="224" t="s">
        <v>146</v>
      </c>
    </row>
    <row r="398" spans="1:65" s="2" customFormat="1" ht="16.5" customHeight="1">
      <c r="A398" s="35"/>
      <c r="B398" s="36"/>
      <c r="C398" s="174" t="s">
        <v>591</v>
      </c>
      <c r="D398" s="174" t="s">
        <v>149</v>
      </c>
      <c r="E398" s="175" t="s">
        <v>592</v>
      </c>
      <c r="F398" s="176" t="s">
        <v>593</v>
      </c>
      <c r="G398" s="177" t="s">
        <v>305</v>
      </c>
      <c r="H398" s="178">
        <v>55.54</v>
      </c>
      <c r="I398" s="179"/>
      <c r="J398" s="180">
        <f>ROUND(I398*H398,2)</f>
        <v>0</v>
      </c>
      <c r="K398" s="176" t="s">
        <v>153</v>
      </c>
      <c r="L398" s="40"/>
      <c r="M398" s="181" t="s">
        <v>19</v>
      </c>
      <c r="N398" s="182" t="s">
        <v>43</v>
      </c>
      <c r="O398" s="65"/>
      <c r="P398" s="183">
        <f>O398*H398</f>
        <v>0</v>
      </c>
      <c r="Q398" s="183">
        <v>3.2000000000000003E-4</v>
      </c>
      <c r="R398" s="183">
        <f>Q398*H398</f>
        <v>1.7772800000000002E-2</v>
      </c>
      <c r="S398" s="183">
        <v>0</v>
      </c>
      <c r="T398" s="18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254</v>
      </c>
      <c r="AT398" s="185" t="s">
        <v>149</v>
      </c>
      <c r="AU398" s="185" t="s">
        <v>155</v>
      </c>
      <c r="AY398" s="18" t="s">
        <v>146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155</v>
      </c>
      <c r="BK398" s="186">
        <f>ROUND(I398*H398,2)</f>
        <v>0</v>
      </c>
      <c r="BL398" s="18" t="s">
        <v>254</v>
      </c>
      <c r="BM398" s="185" t="s">
        <v>594</v>
      </c>
    </row>
    <row r="399" spans="1:65" s="2" customFormat="1" ht="11.25">
      <c r="A399" s="35"/>
      <c r="B399" s="36"/>
      <c r="C399" s="37"/>
      <c r="D399" s="187" t="s">
        <v>157</v>
      </c>
      <c r="E399" s="37"/>
      <c r="F399" s="188" t="s">
        <v>595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157</v>
      </c>
      <c r="AU399" s="18" t="s">
        <v>155</v>
      </c>
    </row>
    <row r="400" spans="1:65" s="13" customFormat="1" ht="11.25">
      <c r="B400" s="192"/>
      <c r="C400" s="193"/>
      <c r="D400" s="194" t="s">
        <v>159</v>
      </c>
      <c r="E400" s="195" t="s">
        <v>19</v>
      </c>
      <c r="F400" s="196" t="s">
        <v>287</v>
      </c>
      <c r="G400" s="193"/>
      <c r="H400" s="195" t="s">
        <v>19</v>
      </c>
      <c r="I400" s="197"/>
      <c r="J400" s="193"/>
      <c r="K400" s="193"/>
      <c r="L400" s="198"/>
      <c r="M400" s="199"/>
      <c r="N400" s="200"/>
      <c r="O400" s="200"/>
      <c r="P400" s="200"/>
      <c r="Q400" s="200"/>
      <c r="R400" s="200"/>
      <c r="S400" s="200"/>
      <c r="T400" s="201"/>
      <c r="AT400" s="202" t="s">
        <v>159</v>
      </c>
      <c r="AU400" s="202" t="s">
        <v>155</v>
      </c>
      <c r="AV400" s="13" t="s">
        <v>79</v>
      </c>
      <c r="AW400" s="13" t="s">
        <v>33</v>
      </c>
      <c r="AX400" s="13" t="s">
        <v>71</v>
      </c>
      <c r="AY400" s="202" t="s">
        <v>146</v>
      </c>
    </row>
    <row r="401" spans="1:65" s="14" customFormat="1" ht="11.25">
      <c r="B401" s="203"/>
      <c r="C401" s="204"/>
      <c r="D401" s="194" t="s">
        <v>159</v>
      </c>
      <c r="E401" s="205" t="s">
        <v>19</v>
      </c>
      <c r="F401" s="206" t="s">
        <v>1126</v>
      </c>
      <c r="G401" s="204"/>
      <c r="H401" s="207">
        <v>50.54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159</v>
      </c>
      <c r="AU401" s="213" t="s">
        <v>155</v>
      </c>
      <c r="AV401" s="14" t="s">
        <v>155</v>
      </c>
      <c r="AW401" s="14" t="s">
        <v>33</v>
      </c>
      <c r="AX401" s="14" t="s">
        <v>71</v>
      </c>
      <c r="AY401" s="213" t="s">
        <v>146</v>
      </c>
    </row>
    <row r="402" spans="1:65" s="14" customFormat="1" ht="11.25">
      <c r="B402" s="203"/>
      <c r="C402" s="204"/>
      <c r="D402" s="194" t="s">
        <v>159</v>
      </c>
      <c r="E402" s="205" t="s">
        <v>19</v>
      </c>
      <c r="F402" s="206" t="s">
        <v>185</v>
      </c>
      <c r="G402" s="204"/>
      <c r="H402" s="207">
        <v>5</v>
      </c>
      <c r="I402" s="208"/>
      <c r="J402" s="204"/>
      <c r="K402" s="204"/>
      <c r="L402" s="209"/>
      <c r="M402" s="210"/>
      <c r="N402" s="211"/>
      <c r="O402" s="211"/>
      <c r="P402" s="211"/>
      <c r="Q402" s="211"/>
      <c r="R402" s="211"/>
      <c r="S402" s="211"/>
      <c r="T402" s="212"/>
      <c r="AT402" s="213" t="s">
        <v>159</v>
      </c>
      <c r="AU402" s="213" t="s">
        <v>155</v>
      </c>
      <c r="AV402" s="14" t="s">
        <v>155</v>
      </c>
      <c r="AW402" s="14" t="s">
        <v>33</v>
      </c>
      <c r="AX402" s="14" t="s">
        <v>71</v>
      </c>
      <c r="AY402" s="213" t="s">
        <v>146</v>
      </c>
    </row>
    <row r="403" spans="1:65" s="15" customFormat="1" ht="11.25">
      <c r="B403" s="214"/>
      <c r="C403" s="215"/>
      <c r="D403" s="194" t="s">
        <v>159</v>
      </c>
      <c r="E403" s="216" t="s">
        <v>19</v>
      </c>
      <c r="F403" s="217" t="s">
        <v>164</v>
      </c>
      <c r="G403" s="215"/>
      <c r="H403" s="218">
        <v>55.54</v>
      </c>
      <c r="I403" s="219"/>
      <c r="J403" s="215"/>
      <c r="K403" s="215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159</v>
      </c>
      <c r="AU403" s="224" t="s">
        <v>155</v>
      </c>
      <c r="AV403" s="15" t="s">
        <v>154</v>
      </c>
      <c r="AW403" s="15" t="s">
        <v>33</v>
      </c>
      <c r="AX403" s="15" t="s">
        <v>79</v>
      </c>
      <c r="AY403" s="224" t="s">
        <v>146</v>
      </c>
    </row>
    <row r="404" spans="1:65" s="2" customFormat="1" ht="24.2" customHeight="1">
      <c r="A404" s="35"/>
      <c r="B404" s="36"/>
      <c r="C404" s="174" t="s">
        <v>596</v>
      </c>
      <c r="D404" s="174" t="s">
        <v>149</v>
      </c>
      <c r="E404" s="175" t="s">
        <v>597</v>
      </c>
      <c r="F404" s="176" t="s">
        <v>598</v>
      </c>
      <c r="G404" s="177" t="s">
        <v>333</v>
      </c>
      <c r="H404" s="178">
        <v>0.63300000000000001</v>
      </c>
      <c r="I404" s="179"/>
      <c r="J404" s="180">
        <f>ROUND(I404*H404,2)</f>
        <v>0</v>
      </c>
      <c r="K404" s="176" t="s">
        <v>153</v>
      </c>
      <c r="L404" s="40"/>
      <c r="M404" s="181" t="s">
        <v>19</v>
      </c>
      <c r="N404" s="182" t="s">
        <v>43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254</v>
      </c>
      <c r="AT404" s="185" t="s">
        <v>149</v>
      </c>
      <c r="AU404" s="185" t="s">
        <v>155</v>
      </c>
      <c r="AY404" s="18" t="s">
        <v>146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155</v>
      </c>
      <c r="BK404" s="186">
        <f>ROUND(I404*H404,2)</f>
        <v>0</v>
      </c>
      <c r="BL404" s="18" t="s">
        <v>254</v>
      </c>
      <c r="BM404" s="185" t="s">
        <v>599</v>
      </c>
    </row>
    <row r="405" spans="1:65" s="2" customFormat="1" ht="11.25">
      <c r="A405" s="35"/>
      <c r="B405" s="36"/>
      <c r="C405" s="37"/>
      <c r="D405" s="187" t="s">
        <v>157</v>
      </c>
      <c r="E405" s="37"/>
      <c r="F405" s="188" t="s">
        <v>600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157</v>
      </c>
      <c r="AU405" s="18" t="s">
        <v>155</v>
      </c>
    </row>
    <row r="406" spans="1:65" s="2" customFormat="1" ht="24.2" customHeight="1">
      <c r="A406" s="35"/>
      <c r="B406" s="36"/>
      <c r="C406" s="174" t="s">
        <v>601</v>
      </c>
      <c r="D406" s="174" t="s">
        <v>149</v>
      </c>
      <c r="E406" s="175" t="s">
        <v>602</v>
      </c>
      <c r="F406" s="176" t="s">
        <v>603</v>
      </c>
      <c r="G406" s="177" t="s">
        <v>333</v>
      </c>
      <c r="H406" s="178">
        <v>0.63300000000000001</v>
      </c>
      <c r="I406" s="179"/>
      <c r="J406" s="180">
        <f>ROUND(I406*H406,2)</f>
        <v>0</v>
      </c>
      <c r="K406" s="176" t="s">
        <v>153</v>
      </c>
      <c r="L406" s="40"/>
      <c r="M406" s="181" t="s">
        <v>19</v>
      </c>
      <c r="N406" s="182" t="s">
        <v>43</v>
      </c>
      <c r="O406" s="65"/>
      <c r="P406" s="183">
        <f>O406*H406</f>
        <v>0</v>
      </c>
      <c r="Q406" s="183">
        <v>0</v>
      </c>
      <c r="R406" s="183">
        <f>Q406*H406</f>
        <v>0</v>
      </c>
      <c r="S406" s="183">
        <v>0</v>
      </c>
      <c r="T406" s="18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85" t="s">
        <v>254</v>
      </c>
      <c r="AT406" s="185" t="s">
        <v>149</v>
      </c>
      <c r="AU406" s="185" t="s">
        <v>155</v>
      </c>
      <c r="AY406" s="18" t="s">
        <v>146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8" t="s">
        <v>155</v>
      </c>
      <c r="BK406" s="186">
        <f>ROUND(I406*H406,2)</f>
        <v>0</v>
      </c>
      <c r="BL406" s="18" t="s">
        <v>254</v>
      </c>
      <c r="BM406" s="185" t="s">
        <v>604</v>
      </c>
    </row>
    <row r="407" spans="1:65" s="2" customFormat="1" ht="11.25">
      <c r="A407" s="35"/>
      <c r="B407" s="36"/>
      <c r="C407" s="37"/>
      <c r="D407" s="187" t="s">
        <v>157</v>
      </c>
      <c r="E407" s="37"/>
      <c r="F407" s="188" t="s">
        <v>605</v>
      </c>
      <c r="G407" s="37"/>
      <c r="H407" s="37"/>
      <c r="I407" s="189"/>
      <c r="J407" s="37"/>
      <c r="K407" s="37"/>
      <c r="L407" s="40"/>
      <c r="M407" s="190"/>
      <c r="N407" s="191"/>
      <c r="O407" s="65"/>
      <c r="P407" s="65"/>
      <c r="Q407" s="65"/>
      <c r="R407" s="65"/>
      <c r="S407" s="65"/>
      <c r="T407" s="66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8" t="s">
        <v>157</v>
      </c>
      <c r="AU407" s="18" t="s">
        <v>155</v>
      </c>
    </row>
    <row r="408" spans="1:65" s="2" customFormat="1" ht="24.2" customHeight="1">
      <c r="A408" s="35"/>
      <c r="B408" s="36"/>
      <c r="C408" s="174" t="s">
        <v>606</v>
      </c>
      <c r="D408" s="174" t="s">
        <v>149</v>
      </c>
      <c r="E408" s="175" t="s">
        <v>607</v>
      </c>
      <c r="F408" s="176" t="s">
        <v>608</v>
      </c>
      <c r="G408" s="177" t="s">
        <v>333</v>
      </c>
      <c r="H408" s="178">
        <v>0.63300000000000001</v>
      </c>
      <c r="I408" s="179"/>
      <c r="J408" s="180">
        <f>ROUND(I408*H408,2)</f>
        <v>0</v>
      </c>
      <c r="K408" s="176" t="s">
        <v>153</v>
      </c>
      <c r="L408" s="40"/>
      <c r="M408" s="181" t="s">
        <v>19</v>
      </c>
      <c r="N408" s="182" t="s">
        <v>43</v>
      </c>
      <c r="O408" s="65"/>
      <c r="P408" s="183">
        <f>O408*H408</f>
        <v>0</v>
      </c>
      <c r="Q408" s="183">
        <v>0</v>
      </c>
      <c r="R408" s="183">
        <f>Q408*H408</f>
        <v>0</v>
      </c>
      <c r="S408" s="183">
        <v>0</v>
      </c>
      <c r="T408" s="18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5" t="s">
        <v>254</v>
      </c>
      <c r="AT408" s="185" t="s">
        <v>149</v>
      </c>
      <c r="AU408" s="185" t="s">
        <v>155</v>
      </c>
      <c r="AY408" s="18" t="s">
        <v>146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8" t="s">
        <v>155</v>
      </c>
      <c r="BK408" s="186">
        <f>ROUND(I408*H408,2)</f>
        <v>0</v>
      </c>
      <c r="BL408" s="18" t="s">
        <v>254</v>
      </c>
      <c r="BM408" s="185" t="s">
        <v>609</v>
      </c>
    </row>
    <row r="409" spans="1:65" s="2" customFormat="1" ht="11.25">
      <c r="A409" s="35"/>
      <c r="B409" s="36"/>
      <c r="C409" s="37"/>
      <c r="D409" s="187" t="s">
        <v>157</v>
      </c>
      <c r="E409" s="37"/>
      <c r="F409" s="188" t="s">
        <v>610</v>
      </c>
      <c r="G409" s="37"/>
      <c r="H409" s="37"/>
      <c r="I409" s="189"/>
      <c r="J409" s="37"/>
      <c r="K409" s="37"/>
      <c r="L409" s="40"/>
      <c r="M409" s="190"/>
      <c r="N409" s="191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157</v>
      </c>
      <c r="AU409" s="18" t="s">
        <v>155</v>
      </c>
    </row>
    <row r="410" spans="1:65" s="2" customFormat="1" ht="33" customHeight="1">
      <c r="A410" s="35"/>
      <c r="B410" s="36"/>
      <c r="C410" s="174" t="s">
        <v>611</v>
      </c>
      <c r="D410" s="174" t="s">
        <v>149</v>
      </c>
      <c r="E410" s="175" t="s">
        <v>612</v>
      </c>
      <c r="F410" s="176" t="s">
        <v>613</v>
      </c>
      <c r="G410" s="177" t="s">
        <v>333</v>
      </c>
      <c r="H410" s="178">
        <v>12.026999999999999</v>
      </c>
      <c r="I410" s="179"/>
      <c r="J410" s="180">
        <f>ROUND(I410*H410,2)</f>
        <v>0</v>
      </c>
      <c r="K410" s="176" t="s">
        <v>153</v>
      </c>
      <c r="L410" s="40"/>
      <c r="M410" s="181" t="s">
        <v>19</v>
      </c>
      <c r="N410" s="182" t="s">
        <v>43</v>
      </c>
      <c r="O410" s="65"/>
      <c r="P410" s="183">
        <f>O410*H410</f>
        <v>0</v>
      </c>
      <c r="Q410" s="183">
        <v>0</v>
      </c>
      <c r="R410" s="183">
        <f>Q410*H410</f>
        <v>0</v>
      </c>
      <c r="S410" s="183">
        <v>0</v>
      </c>
      <c r="T410" s="184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85" t="s">
        <v>254</v>
      </c>
      <c r="AT410" s="185" t="s">
        <v>149</v>
      </c>
      <c r="AU410" s="185" t="s">
        <v>155</v>
      </c>
      <c r="AY410" s="18" t="s">
        <v>146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8" t="s">
        <v>155</v>
      </c>
      <c r="BK410" s="186">
        <f>ROUND(I410*H410,2)</f>
        <v>0</v>
      </c>
      <c r="BL410" s="18" t="s">
        <v>254</v>
      </c>
      <c r="BM410" s="185" t="s">
        <v>614</v>
      </c>
    </row>
    <row r="411" spans="1:65" s="2" customFormat="1" ht="11.25">
      <c r="A411" s="35"/>
      <c r="B411" s="36"/>
      <c r="C411" s="37"/>
      <c r="D411" s="187" t="s">
        <v>157</v>
      </c>
      <c r="E411" s="37"/>
      <c r="F411" s="188" t="s">
        <v>615</v>
      </c>
      <c r="G411" s="37"/>
      <c r="H411" s="37"/>
      <c r="I411" s="189"/>
      <c r="J411" s="37"/>
      <c r="K411" s="37"/>
      <c r="L411" s="40"/>
      <c r="M411" s="190"/>
      <c r="N411" s="191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157</v>
      </c>
      <c r="AU411" s="18" t="s">
        <v>155</v>
      </c>
    </row>
    <row r="412" spans="1:65" s="14" customFormat="1" ht="11.25">
      <c r="B412" s="203"/>
      <c r="C412" s="204"/>
      <c r="D412" s="194" t="s">
        <v>159</v>
      </c>
      <c r="E412" s="204"/>
      <c r="F412" s="206" t="s">
        <v>1127</v>
      </c>
      <c r="G412" s="204"/>
      <c r="H412" s="207">
        <v>12.026999999999999</v>
      </c>
      <c r="I412" s="208"/>
      <c r="J412" s="204"/>
      <c r="K412" s="204"/>
      <c r="L412" s="209"/>
      <c r="M412" s="210"/>
      <c r="N412" s="211"/>
      <c r="O412" s="211"/>
      <c r="P412" s="211"/>
      <c r="Q412" s="211"/>
      <c r="R412" s="211"/>
      <c r="S412" s="211"/>
      <c r="T412" s="212"/>
      <c r="AT412" s="213" t="s">
        <v>159</v>
      </c>
      <c r="AU412" s="213" t="s">
        <v>155</v>
      </c>
      <c r="AV412" s="14" t="s">
        <v>155</v>
      </c>
      <c r="AW412" s="14" t="s">
        <v>4</v>
      </c>
      <c r="AX412" s="14" t="s">
        <v>79</v>
      </c>
      <c r="AY412" s="213" t="s">
        <v>146</v>
      </c>
    </row>
    <row r="413" spans="1:65" s="12" customFormat="1" ht="22.9" customHeight="1">
      <c r="B413" s="158"/>
      <c r="C413" s="159"/>
      <c r="D413" s="160" t="s">
        <v>70</v>
      </c>
      <c r="E413" s="172" t="s">
        <v>617</v>
      </c>
      <c r="F413" s="172" t="s">
        <v>618</v>
      </c>
      <c r="G413" s="159"/>
      <c r="H413" s="159"/>
      <c r="I413" s="162"/>
      <c r="J413" s="173">
        <f>BK413</f>
        <v>0</v>
      </c>
      <c r="K413" s="159"/>
      <c r="L413" s="164"/>
      <c r="M413" s="165"/>
      <c r="N413" s="166"/>
      <c r="O413" s="166"/>
      <c r="P413" s="167">
        <f>SUM(P414:P478)</f>
        <v>0</v>
      </c>
      <c r="Q413" s="166"/>
      <c r="R413" s="167">
        <f>SUM(R414:R478)</f>
        <v>2.4257884000000001</v>
      </c>
      <c r="S413" s="166"/>
      <c r="T413" s="168">
        <f>SUM(T414:T478)</f>
        <v>7.4098170000000012</v>
      </c>
      <c r="AR413" s="169" t="s">
        <v>155</v>
      </c>
      <c r="AT413" s="170" t="s">
        <v>70</v>
      </c>
      <c r="AU413" s="170" t="s">
        <v>79</v>
      </c>
      <c r="AY413" s="169" t="s">
        <v>146</v>
      </c>
      <c r="BK413" s="171">
        <f>SUM(BK414:BK478)</f>
        <v>0</v>
      </c>
    </row>
    <row r="414" spans="1:65" s="2" customFormat="1" ht="16.5" customHeight="1">
      <c r="A414" s="35"/>
      <c r="B414" s="36"/>
      <c r="C414" s="174" t="s">
        <v>619</v>
      </c>
      <c r="D414" s="174" t="s">
        <v>149</v>
      </c>
      <c r="E414" s="175" t="s">
        <v>620</v>
      </c>
      <c r="F414" s="176" t="s">
        <v>621</v>
      </c>
      <c r="G414" s="177" t="s">
        <v>152</v>
      </c>
      <c r="H414" s="178">
        <v>115.78</v>
      </c>
      <c r="I414" s="179"/>
      <c r="J414" s="180">
        <f>ROUND(I414*H414,2)</f>
        <v>0</v>
      </c>
      <c r="K414" s="176" t="s">
        <v>153</v>
      </c>
      <c r="L414" s="40"/>
      <c r="M414" s="181" t="s">
        <v>19</v>
      </c>
      <c r="N414" s="182" t="s">
        <v>43</v>
      </c>
      <c r="O414" s="65"/>
      <c r="P414" s="183">
        <f>O414*H414</f>
        <v>0</v>
      </c>
      <c r="Q414" s="183">
        <v>0</v>
      </c>
      <c r="R414" s="183">
        <f>Q414*H414</f>
        <v>0</v>
      </c>
      <c r="S414" s="183">
        <v>0</v>
      </c>
      <c r="T414" s="18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254</v>
      </c>
      <c r="AT414" s="185" t="s">
        <v>149</v>
      </c>
      <c r="AU414" s="185" t="s">
        <v>155</v>
      </c>
      <c r="AY414" s="18" t="s">
        <v>146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155</v>
      </c>
      <c r="BK414" s="186">
        <f>ROUND(I414*H414,2)</f>
        <v>0</v>
      </c>
      <c r="BL414" s="18" t="s">
        <v>254</v>
      </c>
      <c r="BM414" s="185" t="s">
        <v>622</v>
      </c>
    </row>
    <row r="415" spans="1:65" s="2" customFormat="1" ht="11.25">
      <c r="A415" s="35"/>
      <c r="B415" s="36"/>
      <c r="C415" s="37"/>
      <c r="D415" s="187" t="s">
        <v>157</v>
      </c>
      <c r="E415" s="37"/>
      <c r="F415" s="188" t="s">
        <v>623</v>
      </c>
      <c r="G415" s="37"/>
      <c r="H415" s="37"/>
      <c r="I415" s="189"/>
      <c r="J415" s="37"/>
      <c r="K415" s="37"/>
      <c r="L415" s="40"/>
      <c r="M415" s="190"/>
      <c r="N415" s="191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157</v>
      </c>
      <c r="AU415" s="18" t="s">
        <v>155</v>
      </c>
    </row>
    <row r="416" spans="1:65" s="13" customFormat="1" ht="11.25">
      <c r="B416" s="192"/>
      <c r="C416" s="193"/>
      <c r="D416" s="194" t="s">
        <v>159</v>
      </c>
      <c r="E416" s="195" t="s">
        <v>19</v>
      </c>
      <c r="F416" s="196" t="s">
        <v>624</v>
      </c>
      <c r="G416" s="193"/>
      <c r="H416" s="195" t="s">
        <v>19</v>
      </c>
      <c r="I416" s="197"/>
      <c r="J416" s="193"/>
      <c r="K416" s="193"/>
      <c r="L416" s="198"/>
      <c r="M416" s="199"/>
      <c r="N416" s="200"/>
      <c r="O416" s="200"/>
      <c r="P416" s="200"/>
      <c r="Q416" s="200"/>
      <c r="R416" s="200"/>
      <c r="S416" s="200"/>
      <c r="T416" s="201"/>
      <c r="AT416" s="202" t="s">
        <v>159</v>
      </c>
      <c r="AU416" s="202" t="s">
        <v>155</v>
      </c>
      <c r="AV416" s="13" t="s">
        <v>79</v>
      </c>
      <c r="AW416" s="13" t="s">
        <v>33</v>
      </c>
      <c r="AX416" s="13" t="s">
        <v>71</v>
      </c>
      <c r="AY416" s="202" t="s">
        <v>146</v>
      </c>
    </row>
    <row r="417" spans="1:65" s="14" customFormat="1" ht="11.25">
      <c r="B417" s="203"/>
      <c r="C417" s="204"/>
      <c r="D417" s="194" t="s">
        <v>159</v>
      </c>
      <c r="E417" s="205" t="s">
        <v>19</v>
      </c>
      <c r="F417" s="206" t="s">
        <v>1128</v>
      </c>
      <c r="G417" s="204"/>
      <c r="H417" s="207">
        <v>101.08</v>
      </c>
      <c r="I417" s="208"/>
      <c r="J417" s="204"/>
      <c r="K417" s="204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159</v>
      </c>
      <c r="AU417" s="213" t="s">
        <v>155</v>
      </c>
      <c r="AV417" s="14" t="s">
        <v>155</v>
      </c>
      <c r="AW417" s="14" t="s">
        <v>33</v>
      </c>
      <c r="AX417" s="14" t="s">
        <v>71</v>
      </c>
      <c r="AY417" s="213" t="s">
        <v>146</v>
      </c>
    </row>
    <row r="418" spans="1:65" s="14" customFormat="1" ht="11.25">
      <c r="B418" s="203"/>
      <c r="C418" s="204"/>
      <c r="D418" s="194" t="s">
        <v>159</v>
      </c>
      <c r="E418" s="205" t="s">
        <v>19</v>
      </c>
      <c r="F418" s="206" t="s">
        <v>1104</v>
      </c>
      <c r="G418" s="204"/>
      <c r="H418" s="207">
        <v>5</v>
      </c>
      <c r="I418" s="208"/>
      <c r="J418" s="204"/>
      <c r="K418" s="204"/>
      <c r="L418" s="209"/>
      <c r="M418" s="210"/>
      <c r="N418" s="211"/>
      <c r="O418" s="211"/>
      <c r="P418" s="211"/>
      <c r="Q418" s="211"/>
      <c r="R418" s="211"/>
      <c r="S418" s="211"/>
      <c r="T418" s="212"/>
      <c r="AT418" s="213" t="s">
        <v>159</v>
      </c>
      <c r="AU418" s="213" t="s">
        <v>155</v>
      </c>
      <c r="AV418" s="14" t="s">
        <v>155</v>
      </c>
      <c r="AW418" s="14" t="s">
        <v>33</v>
      </c>
      <c r="AX418" s="14" t="s">
        <v>71</v>
      </c>
      <c r="AY418" s="213" t="s">
        <v>146</v>
      </c>
    </row>
    <row r="419" spans="1:65" s="13" customFormat="1" ht="11.25">
      <c r="B419" s="192"/>
      <c r="C419" s="193"/>
      <c r="D419" s="194" t="s">
        <v>159</v>
      </c>
      <c r="E419" s="195" t="s">
        <v>19</v>
      </c>
      <c r="F419" s="196" t="s">
        <v>626</v>
      </c>
      <c r="G419" s="193"/>
      <c r="H419" s="195" t="s">
        <v>19</v>
      </c>
      <c r="I419" s="197"/>
      <c r="J419" s="193"/>
      <c r="K419" s="193"/>
      <c r="L419" s="198"/>
      <c r="M419" s="199"/>
      <c r="N419" s="200"/>
      <c r="O419" s="200"/>
      <c r="P419" s="200"/>
      <c r="Q419" s="200"/>
      <c r="R419" s="200"/>
      <c r="S419" s="200"/>
      <c r="T419" s="201"/>
      <c r="AT419" s="202" t="s">
        <v>159</v>
      </c>
      <c r="AU419" s="202" t="s">
        <v>155</v>
      </c>
      <c r="AV419" s="13" t="s">
        <v>79</v>
      </c>
      <c r="AW419" s="13" t="s">
        <v>33</v>
      </c>
      <c r="AX419" s="13" t="s">
        <v>71</v>
      </c>
      <c r="AY419" s="202" t="s">
        <v>146</v>
      </c>
    </row>
    <row r="420" spans="1:65" s="14" customFormat="1" ht="11.25">
      <c r="B420" s="203"/>
      <c r="C420" s="204"/>
      <c r="D420" s="194" t="s">
        <v>159</v>
      </c>
      <c r="E420" s="205" t="s">
        <v>19</v>
      </c>
      <c r="F420" s="206" t="s">
        <v>1129</v>
      </c>
      <c r="G420" s="204"/>
      <c r="H420" s="207">
        <v>9.6999999999999993</v>
      </c>
      <c r="I420" s="208"/>
      <c r="J420" s="204"/>
      <c r="K420" s="204"/>
      <c r="L420" s="209"/>
      <c r="M420" s="210"/>
      <c r="N420" s="211"/>
      <c r="O420" s="211"/>
      <c r="P420" s="211"/>
      <c r="Q420" s="211"/>
      <c r="R420" s="211"/>
      <c r="S420" s="211"/>
      <c r="T420" s="212"/>
      <c r="AT420" s="213" t="s">
        <v>159</v>
      </c>
      <c r="AU420" s="213" t="s">
        <v>155</v>
      </c>
      <c r="AV420" s="14" t="s">
        <v>155</v>
      </c>
      <c r="AW420" s="14" t="s">
        <v>33</v>
      </c>
      <c r="AX420" s="14" t="s">
        <v>71</v>
      </c>
      <c r="AY420" s="213" t="s">
        <v>146</v>
      </c>
    </row>
    <row r="421" spans="1:65" s="15" customFormat="1" ht="11.25">
      <c r="B421" s="214"/>
      <c r="C421" s="215"/>
      <c r="D421" s="194" t="s">
        <v>159</v>
      </c>
      <c r="E421" s="216" t="s">
        <v>19</v>
      </c>
      <c r="F421" s="217" t="s">
        <v>164</v>
      </c>
      <c r="G421" s="215"/>
      <c r="H421" s="218">
        <v>115.78</v>
      </c>
      <c r="I421" s="219"/>
      <c r="J421" s="215"/>
      <c r="K421" s="215"/>
      <c r="L421" s="220"/>
      <c r="M421" s="221"/>
      <c r="N421" s="222"/>
      <c r="O421" s="222"/>
      <c r="P421" s="222"/>
      <c r="Q421" s="222"/>
      <c r="R421" s="222"/>
      <c r="S421" s="222"/>
      <c r="T421" s="223"/>
      <c r="AT421" s="224" t="s">
        <v>159</v>
      </c>
      <c r="AU421" s="224" t="s">
        <v>155</v>
      </c>
      <c r="AV421" s="15" t="s">
        <v>154</v>
      </c>
      <c r="AW421" s="15" t="s">
        <v>33</v>
      </c>
      <c r="AX421" s="15" t="s">
        <v>79</v>
      </c>
      <c r="AY421" s="224" t="s">
        <v>146</v>
      </c>
    </row>
    <row r="422" spans="1:65" s="2" customFormat="1" ht="16.5" customHeight="1">
      <c r="A422" s="35"/>
      <c r="B422" s="36"/>
      <c r="C422" s="174" t="s">
        <v>628</v>
      </c>
      <c r="D422" s="174" t="s">
        <v>149</v>
      </c>
      <c r="E422" s="175" t="s">
        <v>629</v>
      </c>
      <c r="F422" s="176" t="s">
        <v>630</v>
      </c>
      <c r="G422" s="177" t="s">
        <v>152</v>
      </c>
      <c r="H422" s="178">
        <v>115.78</v>
      </c>
      <c r="I422" s="179"/>
      <c r="J422" s="180">
        <f>ROUND(I422*H422,2)</f>
        <v>0</v>
      </c>
      <c r="K422" s="176" t="s">
        <v>153</v>
      </c>
      <c r="L422" s="40"/>
      <c r="M422" s="181" t="s">
        <v>19</v>
      </c>
      <c r="N422" s="182" t="s">
        <v>43</v>
      </c>
      <c r="O422" s="65"/>
      <c r="P422" s="183">
        <f>O422*H422</f>
        <v>0</v>
      </c>
      <c r="Q422" s="183">
        <v>2.9999999999999997E-4</v>
      </c>
      <c r="R422" s="183">
        <f>Q422*H422</f>
        <v>3.4733999999999994E-2</v>
      </c>
      <c r="S422" s="183">
        <v>0</v>
      </c>
      <c r="T422" s="18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5" t="s">
        <v>254</v>
      </c>
      <c r="AT422" s="185" t="s">
        <v>149</v>
      </c>
      <c r="AU422" s="185" t="s">
        <v>155</v>
      </c>
      <c r="AY422" s="18" t="s">
        <v>146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8" t="s">
        <v>155</v>
      </c>
      <c r="BK422" s="186">
        <f>ROUND(I422*H422,2)</f>
        <v>0</v>
      </c>
      <c r="BL422" s="18" t="s">
        <v>254</v>
      </c>
      <c r="BM422" s="185" t="s">
        <v>631</v>
      </c>
    </row>
    <row r="423" spans="1:65" s="2" customFormat="1" ht="11.25">
      <c r="A423" s="35"/>
      <c r="B423" s="36"/>
      <c r="C423" s="37"/>
      <c r="D423" s="187" t="s">
        <v>157</v>
      </c>
      <c r="E423" s="37"/>
      <c r="F423" s="188" t="s">
        <v>632</v>
      </c>
      <c r="G423" s="37"/>
      <c r="H423" s="37"/>
      <c r="I423" s="189"/>
      <c r="J423" s="37"/>
      <c r="K423" s="37"/>
      <c r="L423" s="40"/>
      <c r="M423" s="190"/>
      <c r="N423" s="191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157</v>
      </c>
      <c r="AU423" s="18" t="s">
        <v>155</v>
      </c>
    </row>
    <row r="424" spans="1:65" s="13" customFormat="1" ht="11.25">
      <c r="B424" s="192"/>
      <c r="C424" s="193"/>
      <c r="D424" s="194" t="s">
        <v>159</v>
      </c>
      <c r="E424" s="195" t="s">
        <v>19</v>
      </c>
      <c r="F424" s="196" t="s">
        <v>624</v>
      </c>
      <c r="G424" s="193"/>
      <c r="H424" s="195" t="s">
        <v>19</v>
      </c>
      <c r="I424" s="197"/>
      <c r="J424" s="193"/>
      <c r="K424" s="193"/>
      <c r="L424" s="198"/>
      <c r="M424" s="199"/>
      <c r="N424" s="200"/>
      <c r="O424" s="200"/>
      <c r="P424" s="200"/>
      <c r="Q424" s="200"/>
      <c r="R424" s="200"/>
      <c r="S424" s="200"/>
      <c r="T424" s="201"/>
      <c r="AT424" s="202" t="s">
        <v>159</v>
      </c>
      <c r="AU424" s="202" t="s">
        <v>155</v>
      </c>
      <c r="AV424" s="13" t="s">
        <v>79</v>
      </c>
      <c r="AW424" s="13" t="s">
        <v>33</v>
      </c>
      <c r="AX424" s="13" t="s">
        <v>71</v>
      </c>
      <c r="AY424" s="202" t="s">
        <v>146</v>
      </c>
    </row>
    <row r="425" spans="1:65" s="14" customFormat="1" ht="11.25">
      <c r="B425" s="203"/>
      <c r="C425" s="204"/>
      <c r="D425" s="194" t="s">
        <v>159</v>
      </c>
      <c r="E425" s="205" t="s">
        <v>19</v>
      </c>
      <c r="F425" s="206" t="s">
        <v>1128</v>
      </c>
      <c r="G425" s="204"/>
      <c r="H425" s="207">
        <v>101.08</v>
      </c>
      <c r="I425" s="208"/>
      <c r="J425" s="204"/>
      <c r="K425" s="204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159</v>
      </c>
      <c r="AU425" s="213" t="s">
        <v>155</v>
      </c>
      <c r="AV425" s="14" t="s">
        <v>155</v>
      </c>
      <c r="AW425" s="14" t="s">
        <v>33</v>
      </c>
      <c r="AX425" s="14" t="s">
        <v>71</v>
      </c>
      <c r="AY425" s="213" t="s">
        <v>146</v>
      </c>
    </row>
    <row r="426" spans="1:65" s="14" customFormat="1" ht="11.25">
      <c r="B426" s="203"/>
      <c r="C426" s="204"/>
      <c r="D426" s="194" t="s">
        <v>159</v>
      </c>
      <c r="E426" s="205" t="s">
        <v>19</v>
      </c>
      <c r="F426" s="206" t="s">
        <v>1104</v>
      </c>
      <c r="G426" s="204"/>
      <c r="H426" s="207">
        <v>5</v>
      </c>
      <c r="I426" s="208"/>
      <c r="J426" s="204"/>
      <c r="K426" s="204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159</v>
      </c>
      <c r="AU426" s="213" t="s">
        <v>155</v>
      </c>
      <c r="AV426" s="14" t="s">
        <v>155</v>
      </c>
      <c r="AW426" s="14" t="s">
        <v>33</v>
      </c>
      <c r="AX426" s="14" t="s">
        <v>71</v>
      </c>
      <c r="AY426" s="213" t="s">
        <v>146</v>
      </c>
    </row>
    <row r="427" spans="1:65" s="13" customFormat="1" ht="11.25">
      <c r="B427" s="192"/>
      <c r="C427" s="193"/>
      <c r="D427" s="194" t="s">
        <v>159</v>
      </c>
      <c r="E427" s="195" t="s">
        <v>19</v>
      </c>
      <c r="F427" s="196" t="s">
        <v>626</v>
      </c>
      <c r="G427" s="193"/>
      <c r="H427" s="195" t="s">
        <v>19</v>
      </c>
      <c r="I427" s="197"/>
      <c r="J427" s="193"/>
      <c r="K427" s="193"/>
      <c r="L427" s="198"/>
      <c r="M427" s="199"/>
      <c r="N427" s="200"/>
      <c r="O427" s="200"/>
      <c r="P427" s="200"/>
      <c r="Q427" s="200"/>
      <c r="R427" s="200"/>
      <c r="S427" s="200"/>
      <c r="T427" s="201"/>
      <c r="AT427" s="202" t="s">
        <v>159</v>
      </c>
      <c r="AU427" s="202" t="s">
        <v>155</v>
      </c>
      <c r="AV427" s="13" t="s">
        <v>79</v>
      </c>
      <c r="AW427" s="13" t="s">
        <v>33</v>
      </c>
      <c r="AX427" s="13" t="s">
        <v>71</v>
      </c>
      <c r="AY427" s="202" t="s">
        <v>146</v>
      </c>
    </row>
    <row r="428" spans="1:65" s="14" customFormat="1" ht="11.25">
      <c r="B428" s="203"/>
      <c r="C428" s="204"/>
      <c r="D428" s="194" t="s">
        <v>159</v>
      </c>
      <c r="E428" s="205" t="s">
        <v>19</v>
      </c>
      <c r="F428" s="206" t="s">
        <v>1129</v>
      </c>
      <c r="G428" s="204"/>
      <c r="H428" s="207">
        <v>9.6999999999999993</v>
      </c>
      <c r="I428" s="208"/>
      <c r="J428" s="204"/>
      <c r="K428" s="204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159</v>
      </c>
      <c r="AU428" s="213" t="s">
        <v>155</v>
      </c>
      <c r="AV428" s="14" t="s">
        <v>155</v>
      </c>
      <c r="AW428" s="14" t="s">
        <v>33</v>
      </c>
      <c r="AX428" s="14" t="s">
        <v>71</v>
      </c>
      <c r="AY428" s="213" t="s">
        <v>146</v>
      </c>
    </row>
    <row r="429" spans="1:65" s="15" customFormat="1" ht="11.25">
      <c r="B429" s="214"/>
      <c r="C429" s="215"/>
      <c r="D429" s="194" t="s">
        <v>159</v>
      </c>
      <c r="E429" s="216" t="s">
        <v>19</v>
      </c>
      <c r="F429" s="217" t="s">
        <v>164</v>
      </c>
      <c r="G429" s="215"/>
      <c r="H429" s="218">
        <v>115.78</v>
      </c>
      <c r="I429" s="219"/>
      <c r="J429" s="215"/>
      <c r="K429" s="215"/>
      <c r="L429" s="220"/>
      <c r="M429" s="221"/>
      <c r="N429" s="222"/>
      <c r="O429" s="222"/>
      <c r="P429" s="222"/>
      <c r="Q429" s="222"/>
      <c r="R429" s="222"/>
      <c r="S429" s="222"/>
      <c r="T429" s="223"/>
      <c r="AT429" s="224" t="s">
        <v>159</v>
      </c>
      <c r="AU429" s="224" t="s">
        <v>155</v>
      </c>
      <c r="AV429" s="15" t="s">
        <v>154</v>
      </c>
      <c r="AW429" s="15" t="s">
        <v>33</v>
      </c>
      <c r="AX429" s="15" t="s">
        <v>79</v>
      </c>
      <c r="AY429" s="224" t="s">
        <v>146</v>
      </c>
    </row>
    <row r="430" spans="1:65" s="2" customFormat="1" ht="16.5" customHeight="1">
      <c r="A430" s="35"/>
      <c r="B430" s="36"/>
      <c r="C430" s="174" t="s">
        <v>633</v>
      </c>
      <c r="D430" s="174" t="s">
        <v>149</v>
      </c>
      <c r="E430" s="175" t="s">
        <v>634</v>
      </c>
      <c r="F430" s="176" t="s">
        <v>635</v>
      </c>
      <c r="G430" s="177" t="s">
        <v>152</v>
      </c>
      <c r="H430" s="178">
        <v>115.78</v>
      </c>
      <c r="I430" s="179"/>
      <c r="J430" s="180">
        <f>ROUND(I430*H430,2)</f>
        <v>0</v>
      </c>
      <c r="K430" s="176" t="s">
        <v>153</v>
      </c>
      <c r="L430" s="40"/>
      <c r="M430" s="181" t="s">
        <v>19</v>
      </c>
      <c r="N430" s="182" t="s">
        <v>43</v>
      </c>
      <c r="O430" s="65"/>
      <c r="P430" s="183">
        <f>O430*H430</f>
        <v>0</v>
      </c>
      <c r="Q430" s="183">
        <v>1.5E-3</v>
      </c>
      <c r="R430" s="183">
        <f>Q430*H430</f>
        <v>0.17367000000000002</v>
      </c>
      <c r="S430" s="183">
        <v>0</v>
      </c>
      <c r="T430" s="184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85" t="s">
        <v>254</v>
      </c>
      <c r="AT430" s="185" t="s">
        <v>149</v>
      </c>
      <c r="AU430" s="185" t="s">
        <v>155</v>
      </c>
      <c r="AY430" s="18" t="s">
        <v>146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8" t="s">
        <v>155</v>
      </c>
      <c r="BK430" s="186">
        <f>ROUND(I430*H430,2)</f>
        <v>0</v>
      </c>
      <c r="BL430" s="18" t="s">
        <v>254</v>
      </c>
      <c r="BM430" s="185" t="s">
        <v>636</v>
      </c>
    </row>
    <row r="431" spans="1:65" s="2" customFormat="1" ht="11.25">
      <c r="A431" s="35"/>
      <c r="B431" s="36"/>
      <c r="C431" s="37"/>
      <c r="D431" s="187" t="s">
        <v>157</v>
      </c>
      <c r="E431" s="37"/>
      <c r="F431" s="188" t="s">
        <v>637</v>
      </c>
      <c r="G431" s="37"/>
      <c r="H431" s="37"/>
      <c r="I431" s="189"/>
      <c r="J431" s="37"/>
      <c r="K431" s="37"/>
      <c r="L431" s="40"/>
      <c r="M431" s="190"/>
      <c r="N431" s="191"/>
      <c r="O431" s="65"/>
      <c r="P431" s="65"/>
      <c r="Q431" s="65"/>
      <c r="R431" s="65"/>
      <c r="S431" s="65"/>
      <c r="T431" s="66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157</v>
      </c>
      <c r="AU431" s="18" t="s">
        <v>155</v>
      </c>
    </row>
    <row r="432" spans="1:65" s="13" customFormat="1" ht="11.25">
      <c r="B432" s="192"/>
      <c r="C432" s="193"/>
      <c r="D432" s="194" t="s">
        <v>159</v>
      </c>
      <c r="E432" s="195" t="s">
        <v>19</v>
      </c>
      <c r="F432" s="196" t="s">
        <v>624</v>
      </c>
      <c r="G432" s="193"/>
      <c r="H432" s="195" t="s">
        <v>19</v>
      </c>
      <c r="I432" s="197"/>
      <c r="J432" s="193"/>
      <c r="K432" s="193"/>
      <c r="L432" s="198"/>
      <c r="M432" s="199"/>
      <c r="N432" s="200"/>
      <c r="O432" s="200"/>
      <c r="P432" s="200"/>
      <c r="Q432" s="200"/>
      <c r="R432" s="200"/>
      <c r="S432" s="200"/>
      <c r="T432" s="201"/>
      <c r="AT432" s="202" t="s">
        <v>159</v>
      </c>
      <c r="AU432" s="202" t="s">
        <v>155</v>
      </c>
      <c r="AV432" s="13" t="s">
        <v>79</v>
      </c>
      <c r="AW432" s="13" t="s">
        <v>33</v>
      </c>
      <c r="AX432" s="13" t="s">
        <v>71</v>
      </c>
      <c r="AY432" s="202" t="s">
        <v>146</v>
      </c>
    </row>
    <row r="433" spans="1:65" s="14" customFormat="1" ht="11.25">
      <c r="B433" s="203"/>
      <c r="C433" s="204"/>
      <c r="D433" s="194" t="s">
        <v>159</v>
      </c>
      <c r="E433" s="205" t="s">
        <v>19</v>
      </c>
      <c r="F433" s="206" t="s">
        <v>1128</v>
      </c>
      <c r="G433" s="204"/>
      <c r="H433" s="207">
        <v>101.08</v>
      </c>
      <c r="I433" s="208"/>
      <c r="J433" s="204"/>
      <c r="K433" s="204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159</v>
      </c>
      <c r="AU433" s="213" t="s">
        <v>155</v>
      </c>
      <c r="AV433" s="14" t="s">
        <v>155</v>
      </c>
      <c r="AW433" s="14" t="s">
        <v>33</v>
      </c>
      <c r="AX433" s="14" t="s">
        <v>71</v>
      </c>
      <c r="AY433" s="213" t="s">
        <v>146</v>
      </c>
    </row>
    <row r="434" spans="1:65" s="14" customFormat="1" ht="11.25">
      <c r="B434" s="203"/>
      <c r="C434" s="204"/>
      <c r="D434" s="194" t="s">
        <v>159</v>
      </c>
      <c r="E434" s="205" t="s">
        <v>19</v>
      </c>
      <c r="F434" s="206" t="s">
        <v>1104</v>
      </c>
      <c r="G434" s="204"/>
      <c r="H434" s="207">
        <v>5</v>
      </c>
      <c r="I434" s="208"/>
      <c r="J434" s="204"/>
      <c r="K434" s="204"/>
      <c r="L434" s="209"/>
      <c r="M434" s="210"/>
      <c r="N434" s="211"/>
      <c r="O434" s="211"/>
      <c r="P434" s="211"/>
      <c r="Q434" s="211"/>
      <c r="R434" s="211"/>
      <c r="S434" s="211"/>
      <c r="T434" s="212"/>
      <c r="AT434" s="213" t="s">
        <v>159</v>
      </c>
      <c r="AU434" s="213" t="s">
        <v>155</v>
      </c>
      <c r="AV434" s="14" t="s">
        <v>155</v>
      </c>
      <c r="AW434" s="14" t="s">
        <v>33</v>
      </c>
      <c r="AX434" s="14" t="s">
        <v>71</v>
      </c>
      <c r="AY434" s="213" t="s">
        <v>146</v>
      </c>
    </row>
    <row r="435" spans="1:65" s="13" customFormat="1" ht="11.25">
      <c r="B435" s="192"/>
      <c r="C435" s="193"/>
      <c r="D435" s="194" t="s">
        <v>159</v>
      </c>
      <c r="E435" s="195" t="s">
        <v>19</v>
      </c>
      <c r="F435" s="196" t="s">
        <v>626</v>
      </c>
      <c r="G435" s="193"/>
      <c r="H435" s="195" t="s">
        <v>19</v>
      </c>
      <c r="I435" s="197"/>
      <c r="J435" s="193"/>
      <c r="K435" s="193"/>
      <c r="L435" s="198"/>
      <c r="M435" s="199"/>
      <c r="N435" s="200"/>
      <c r="O435" s="200"/>
      <c r="P435" s="200"/>
      <c r="Q435" s="200"/>
      <c r="R435" s="200"/>
      <c r="S435" s="200"/>
      <c r="T435" s="201"/>
      <c r="AT435" s="202" t="s">
        <v>159</v>
      </c>
      <c r="AU435" s="202" t="s">
        <v>155</v>
      </c>
      <c r="AV435" s="13" t="s">
        <v>79</v>
      </c>
      <c r="AW435" s="13" t="s">
        <v>33</v>
      </c>
      <c r="AX435" s="13" t="s">
        <v>71</v>
      </c>
      <c r="AY435" s="202" t="s">
        <v>146</v>
      </c>
    </row>
    <row r="436" spans="1:65" s="14" customFormat="1" ht="11.25">
      <c r="B436" s="203"/>
      <c r="C436" s="204"/>
      <c r="D436" s="194" t="s">
        <v>159</v>
      </c>
      <c r="E436" s="205" t="s">
        <v>19</v>
      </c>
      <c r="F436" s="206" t="s">
        <v>1129</v>
      </c>
      <c r="G436" s="204"/>
      <c r="H436" s="207">
        <v>9.6999999999999993</v>
      </c>
      <c r="I436" s="208"/>
      <c r="J436" s="204"/>
      <c r="K436" s="204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159</v>
      </c>
      <c r="AU436" s="213" t="s">
        <v>155</v>
      </c>
      <c r="AV436" s="14" t="s">
        <v>155</v>
      </c>
      <c r="AW436" s="14" t="s">
        <v>33</v>
      </c>
      <c r="AX436" s="14" t="s">
        <v>71</v>
      </c>
      <c r="AY436" s="213" t="s">
        <v>146</v>
      </c>
    </row>
    <row r="437" spans="1:65" s="15" customFormat="1" ht="11.25">
      <c r="B437" s="214"/>
      <c r="C437" s="215"/>
      <c r="D437" s="194" t="s">
        <v>159</v>
      </c>
      <c r="E437" s="216" t="s">
        <v>19</v>
      </c>
      <c r="F437" s="217" t="s">
        <v>164</v>
      </c>
      <c r="G437" s="215"/>
      <c r="H437" s="218">
        <v>115.78</v>
      </c>
      <c r="I437" s="219"/>
      <c r="J437" s="215"/>
      <c r="K437" s="215"/>
      <c r="L437" s="220"/>
      <c r="M437" s="221"/>
      <c r="N437" s="222"/>
      <c r="O437" s="222"/>
      <c r="P437" s="222"/>
      <c r="Q437" s="222"/>
      <c r="R437" s="222"/>
      <c r="S437" s="222"/>
      <c r="T437" s="223"/>
      <c r="AT437" s="224" t="s">
        <v>159</v>
      </c>
      <c r="AU437" s="224" t="s">
        <v>155</v>
      </c>
      <c r="AV437" s="15" t="s">
        <v>154</v>
      </c>
      <c r="AW437" s="15" t="s">
        <v>33</v>
      </c>
      <c r="AX437" s="15" t="s">
        <v>79</v>
      </c>
      <c r="AY437" s="224" t="s">
        <v>146</v>
      </c>
    </row>
    <row r="438" spans="1:65" s="2" customFormat="1" ht="21.75" customHeight="1">
      <c r="A438" s="35"/>
      <c r="B438" s="36"/>
      <c r="C438" s="174" t="s">
        <v>638</v>
      </c>
      <c r="D438" s="174" t="s">
        <v>149</v>
      </c>
      <c r="E438" s="175" t="s">
        <v>639</v>
      </c>
      <c r="F438" s="176" t="s">
        <v>640</v>
      </c>
      <c r="G438" s="177" t="s">
        <v>305</v>
      </c>
      <c r="H438" s="178">
        <v>56</v>
      </c>
      <c r="I438" s="179"/>
      <c r="J438" s="180">
        <f>ROUND(I438*H438,2)</f>
        <v>0</v>
      </c>
      <c r="K438" s="176" t="s">
        <v>153</v>
      </c>
      <c r="L438" s="40"/>
      <c r="M438" s="181" t="s">
        <v>19</v>
      </c>
      <c r="N438" s="182" t="s">
        <v>43</v>
      </c>
      <c r="O438" s="65"/>
      <c r="P438" s="183">
        <f>O438*H438</f>
        <v>0</v>
      </c>
      <c r="Q438" s="183">
        <v>2.0000000000000001E-4</v>
      </c>
      <c r="R438" s="183">
        <f>Q438*H438</f>
        <v>1.12E-2</v>
      </c>
      <c r="S438" s="183">
        <v>0</v>
      </c>
      <c r="T438" s="18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5" t="s">
        <v>254</v>
      </c>
      <c r="AT438" s="185" t="s">
        <v>149</v>
      </c>
      <c r="AU438" s="185" t="s">
        <v>155</v>
      </c>
      <c r="AY438" s="18" t="s">
        <v>146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8" t="s">
        <v>155</v>
      </c>
      <c r="BK438" s="186">
        <f>ROUND(I438*H438,2)</f>
        <v>0</v>
      </c>
      <c r="BL438" s="18" t="s">
        <v>254</v>
      </c>
      <c r="BM438" s="185" t="s">
        <v>641</v>
      </c>
    </row>
    <row r="439" spans="1:65" s="2" customFormat="1" ht="11.25">
      <c r="A439" s="35"/>
      <c r="B439" s="36"/>
      <c r="C439" s="37"/>
      <c r="D439" s="187" t="s">
        <v>157</v>
      </c>
      <c r="E439" s="37"/>
      <c r="F439" s="188" t="s">
        <v>642</v>
      </c>
      <c r="G439" s="37"/>
      <c r="H439" s="37"/>
      <c r="I439" s="189"/>
      <c r="J439" s="37"/>
      <c r="K439" s="37"/>
      <c r="L439" s="40"/>
      <c r="M439" s="190"/>
      <c r="N439" s="191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157</v>
      </c>
      <c r="AU439" s="18" t="s">
        <v>155</v>
      </c>
    </row>
    <row r="440" spans="1:65" s="13" customFormat="1" ht="11.25">
      <c r="B440" s="192"/>
      <c r="C440" s="193"/>
      <c r="D440" s="194" t="s">
        <v>159</v>
      </c>
      <c r="E440" s="195" t="s">
        <v>19</v>
      </c>
      <c r="F440" s="196" t="s">
        <v>643</v>
      </c>
      <c r="G440" s="193"/>
      <c r="H440" s="195" t="s">
        <v>19</v>
      </c>
      <c r="I440" s="197"/>
      <c r="J440" s="193"/>
      <c r="K440" s="193"/>
      <c r="L440" s="198"/>
      <c r="M440" s="199"/>
      <c r="N440" s="200"/>
      <c r="O440" s="200"/>
      <c r="P440" s="200"/>
      <c r="Q440" s="200"/>
      <c r="R440" s="200"/>
      <c r="S440" s="200"/>
      <c r="T440" s="201"/>
      <c r="AT440" s="202" t="s">
        <v>159</v>
      </c>
      <c r="AU440" s="202" t="s">
        <v>155</v>
      </c>
      <c r="AV440" s="13" t="s">
        <v>79</v>
      </c>
      <c r="AW440" s="13" t="s">
        <v>33</v>
      </c>
      <c r="AX440" s="13" t="s">
        <v>71</v>
      </c>
      <c r="AY440" s="202" t="s">
        <v>146</v>
      </c>
    </row>
    <row r="441" spans="1:65" s="14" customFormat="1" ht="11.25">
      <c r="B441" s="203"/>
      <c r="C441" s="204"/>
      <c r="D441" s="194" t="s">
        <v>159</v>
      </c>
      <c r="E441" s="205" t="s">
        <v>19</v>
      </c>
      <c r="F441" s="206" t="s">
        <v>644</v>
      </c>
      <c r="G441" s="204"/>
      <c r="H441" s="207">
        <v>56</v>
      </c>
      <c r="I441" s="208"/>
      <c r="J441" s="204"/>
      <c r="K441" s="204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159</v>
      </c>
      <c r="AU441" s="213" t="s">
        <v>155</v>
      </c>
      <c r="AV441" s="14" t="s">
        <v>155</v>
      </c>
      <c r="AW441" s="14" t="s">
        <v>33</v>
      </c>
      <c r="AX441" s="14" t="s">
        <v>79</v>
      </c>
      <c r="AY441" s="213" t="s">
        <v>146</v>
      </c>
    </row>
    <row r="442" spans="1:65" s="2" customFormat="1" ht="16.5" customHeight="1">
      <c r="A442" s="35"/>
      <c r="B442" s="36"/>
      <c r="C442" s="225" t="s">
        <v>645</v>
      </c>
      <c r="D442" s="225" t="s">
        <v>261</v>
      </c>
      <c r="E442" s="226" t="s">
        <v>646</v>
      </c>
      <c r="F442" s="227" t="s">
        <v>647</v>
      </c>
      <c r="G442" s="228" t="s">
        <v>305</v>
      </c>
      <c r="H442" s="229">
        <v>61.6</v>
      </c>
      <c r="I442" s="230"/>
      <c r="J442" s="231">
        <f>ROUND(I442*H442,2)</f>
        <v>0</v>
      </c>
      <c r="K442" s="227" t="s">
        <v>153</v>
      </c>
      <c r="L442" s="232"/>
      <c r="M442" s="233" t="s">
        <v>19</v>
      </c>
      <c r="N442" s="234" t="s">
        <v>43</v>
      </c>
      <c r="O442" s="65"/>
      <c r="P442" s="183">
        <f>O442*H442</f>
        <v>0</v>
      </c>
      <c r="Q442" s="183">
        <v>1E-4</v>
      </c>
      <c r="R442" s="183">
        <f>Q442*H442</f>
        <v>6.1600000000000005E-3</v>
      </c>
      <c r="S442" s="183">
        <v>0</v>
      </c>
      <c r="T442" s="18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185" t="s">
        <v>354</v>
      </c>
      <c r="AT442" s="185" t="s">
        <v>261</v>
      </c>
      <c r="AU442" s="185" t="s">
        <v>155</v>
      </c>
      <c r="AY442" s="18" t="s">
        <v>146</v>
      </c>
      <c r="BE442" s="186">
        <f>IF(N442="základní",J442,0)</f>
        <v>0</v>
      </c>
      <c r="BF442" s="186">
        <f>IF(N442="snížená",J442,0)</f>
        <v>0</v>
      </c>
      <c r="BG442" s="186">
        <f>IF(N442="zákl. přenesená",J442,0)</f>
        <v>0</v>
      </c>
      <c r="BH442" s="186">
        <f>IF(N442="sníž. přenesená",J442,0)</f>
        <v>0</v>
      </c>
      <c r="BI442" s="186">
        <f>IF(N442="nulová",J442,0)</f>
        <v>0</v>
      </c>
      <c r="BJ442" s="18" t="s">
        <v>155</v>
      </c>
      <c r="BK442" s="186">
        <f>ROUND(I442*H442,2)</f>
        <v>0</v>
      </c>
      <c r="BL442" s="18" t="s">
        <v>254</v>
      </c>
      <c r="BM442" s="185" t="s">
        <v>648</v>
      </c>
    </row>
    <row r="443" spans="1:65" s="14" customFormat="1" ht="11.25">
      <c r="B443" s="203"/>
      <c r="C443" s="204"/>
      <c r="D443" s="194" t="s">
        <v>159</v>
      </c>
      <c r="E443" s="204"/>
      <c r="F443" s="206" t="s">
        <v>649</v>
      </c>
      <c r="G443" s="204"/>
      <c r="H443" s="207">
        <v>61.6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159</v>
      </c>
      <c r="AU443" s="213" t="s">
        <v>155</v>
      </c>
      <c r="AV443" s="14" t="s">
        <v>155</v>
      </c>
      <c r="AW443" s="14" t="s">
        <v>4</v>
      </c>
      <c r="AX443" s="14" t="s">
        <v>79</v>
      </c>
      <c r="AY443" s="213" t="s">
        <v>146</v>
      </c>
    </row>
    <row r="444" spans="1:65" s="2" customFormat="1" ht="16.5" customHeight="1">
      <c r="A444" s="35"/>
      <c r="B444" s="36"/>
      <c r="C444" s="174" t="s">
        <v>650</v>
      </c>
      <c r="D444" s="174" t="s">
        <v>149</v>
      </c>
      <c r="E444" s="175" t="s">
        <v>651</v>
      </c>
      <c r="F444" s="176" t="s">
        <v>652</v>
      </c>
      <c r="G444" s="177" t="s">
        <v>152</v>
      </c>
      <c r="H444" s="178">
        <v>90.918000000000006</v>
      </c>
      <c r="I444" s="179"/>
      <c r="J444" s="180">
        <f>ROUND(I444*H444,2)</f>
        <v>0</v>
      </c>
      <c r="K444" s="176" t="s">
        <v>153</v>
      </c>
      <c r="L444" s="40"/>
      <c r="M444" s="181" t="s">
        <v>19</v>
      </c>
      <c r="N444" s="182" t="s">
        <v>43</v>
      </c>
      <c r="O444" s="65"/>
      <c r="P444" s="183">
        <f>O444*H444</f>
        <v>0</v>
      </c>
      <c r="Q444" s="183">
        <v>0</v>
      </c>
      <c r="R444" s="183">
        <f>Q444*H444</f>
        <v>0</v>
      </c>
      <c r="S444" s="183">
        <v>8.1500000000000003E-2</v>
      </c>
      <c r="T444" s="184">
        <f>S444*H444</f>
        <v>7.4098170000000012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254</v>
      </c>
      <c r="AT444" s="185" t="s">
        <v>149</v>
      </c>
      <c r="AU444" s="185" t="s">
        <v>155</v>
      </c>
      <c r="AY444" s="18" t="s">
        <v>146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155</v>
      </c>
      <c r="BK444" s="186">
        <f>ROUND(I444*H444,2)</f>
        <v>0</v>
      </c>
      <c r="BL444" s="18" t="s">
        <v>254</v>
      </c>
      <c r="BM444" s="185" t="s">
        <v>653</v>
      </c>
    </row>
    <row r="445" spans="1:65" s="2" customFormat="1" ht="11.25">
      <c r="A445" s="35"/>
      <c r="B445" s="36"/>
      <c r="C445" s="37"/>
      <c r="D445" s="187" t="s">
        <v>157</v>
      </c>
      <c r="E445" s="37"/>
      <c r="F445" s="188" t="s">
        <v>654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157</v>
      </c>
      <c r="AU445" s="18" t="s">
        <v>155</v>
      </c>
    </row>
    <row r="446" spans="1:65" s="13" customFormat="1" ht="11.25">
      <c r="B446" s="192"/>
      <c r="C446" s="193"/>
      <c r="D446" s="194" t="s">
        <v>159</v>
      </c>
      <c r="E446" s="195" t="s">
        <v>19</v>
      </c>
      <c r="F446" s="196" t="s">
        <v>655</v>
      </c>
      <c r="G446" s="193"/>
      <c r="H446" s="195" t="s">
        <v>19</v>
      </c>
      <c r="I446" s="197"/>
      <c r="J446" s="193"/>
      <c r="K446" s="193"/>
      <c r="L446" s="198"/>
      <c r="M446" s="199"/>
      <c r="N446" s="200"/>
      <c r="O446" s="200"/>
      <c r="P446" s="200"/>
      <c r="Q446" s="200"/>
      <c r="R446" s="200"/>
      <c r="S446" s="200"/>
      <c r="T446" s="201"/>
      <c r="AT446" s="202" t="s">
        <v>159</v>
      </c>
      <c r="AU446" s="202" t="s">
        <v>155</v>
      </c>
      <c r="AV446" s="13" t="s">
        <v>79</v>
      </c>
      <c r="AW446" s="13" t="s">
        <v>33</v>
      </c>
      <c r="AX446" s="13" t="s">
        <v>71</v>
      </c>
      <c r="AY446" s="202" t="s">
        <v>146</v>
      </c>
    </row>
    <row r="447" spans="1:65" s="14" customFormat="1" ht="11.25">
      <c r="B447" s="203"/>
      <c r="C447" s="204"/>
      <c r="D447" s="194" t="s">
        <v>159</v>
      </c>
      <c r="E447" s="205" t="s">
        <v>19</v>
      </c>
      <c r="F447" s="206" t="s">
        <v>1130</v>
      </c>
      <c r="G447" s="204"/>
      <c r="H447" s="207">
        <v>85.918000000000006</v>
      </c>
      <c r="I447" s="208"/>
      <c r="J447" s="204"/>
      <c r="K447" s="204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159</v>
      </c>
      <c r="AU447" s="213" t="s">
        <v>155</v>
      </c>
      <c r="AV447" s="14" t="s">
        <v>155</v>
      </c>
      <c r="AW447" s="14" t="s">
        <v>33</v>
      </c>
      <c r="AX447" s="14" t="s">
        <v>71</v>
      </c>
      <c r="AY447" s="213" t="s">
        <v>146</v>
      </c>
    </row>
    <row r="448" spans="1:65" s="14" customFormat="1" ht="11.25">
      <c r="B448" s="203"/>
      <c r="C448" s="204"/>
      <c r="D448" s="194" t="s">
        <v>159</v>
      </c>
      <c r="E448" s="205" t="s">
        <v>19</v>
      </c>
      <c r="F448" s="206" t="s">
        <v>1104</v>
      </c>
      <c r="G448" s="204"/>
      <c r="H448" s="207">
        <v>5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159</v>
      </c>
      <c r="AU448" s="213" t="s">
        <v>155</v>
      </c>
      <c r="AV448" s="14" t="s">
        <v>155</v>
      </c>
      <c r="AW448" s="14" t="s">
        <v>33</v>
      </c>
      <c r="AX448" s="14" t="s">
        <v>71</v>
      </c>
      <c r="AY448" s="213" t="s">
        <v>146</v>
      </c>
    </row>
    <row r="449" spans="1:65" s="15" customFormat="1" ht="11.25">
      <c r="B449" s="214"/>
      <c r="C449" s="215"/>
      <c r="D449" s="194" t="s">
        <v>159</v>
      </c>
      <c r="E449" s="216" t="s">
        <v>19</v>
      </c>
      <c r="F449" s="217" t="s">
        <v>164</v>
      </c>
      <c r="G449" s="215"/>
      <c r="H449" s="218">
        <v>90.918000000000006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159</v>
      </c>
      <c r="AU449" s="224" t="s">
        <v>155</v>
      </c>
      <c r="AV449" s="15" t="s">
        <v>154</v>
      </c>
      <c r="AW449" s="15" t="s">
        <v>33</v>
      </c>
      <c r="AX449" s="15" t="s">
        <v>79</v>
      </c>
      <c r="AY449" s="224" t="s">
        <v>146</v>
      </c>
    </row>
    <row r="450" spans="1:65" s="2" customFormat="1" ht="24.2" customHeight="1">
      <c r="A450" s="35"/>
      <c r="B450" s="36"/>
      <c r="C450" s="174" t="s">
        <v>657</v>
      </c>
      <c r="D450" s="174" t="s">
        <v>149</v>
      </c>
      <c r="E450" s="175" t="s">
        <v>658</v>
      </c>
      <c r="F450" s="176" t="s">
        <v>659</v>
      </c>
      <c r="G450" s="177" t="s">
        <v>152</v>
      </c>
      <c r="H450" s="178">
        <v>115.78</v>
      </c>
      <c r="I450" s="179"/>
      <c r="J450" s="180">
        <f>ROUND(I450*H450,2)</f>
        <v>0</v>
      </c>
      <c r="K450" s="176" t="s">
        <v>153</v>
      </c>
      <c r="L450" s="40"/>
      <c r="M450" s="181" t="s">
        <v>19</v>
      </c>
      <c r="N450" s="182" t="s">
        <v>43</v>
      </c>
      <c r="O450" s="65"/>
      <c r="P450" s="183">
        <f>O450*H450</f>
        <v>0</v>
      </c>
      <c r="Q450" s="183">
        <v>6.0000000000000001E-3</v>
      </c>
      <c r="R450" s="183">
        <f>Q450*H450</f>
        <v>0.69468000000000008</v>
      </c>
      <c r="S450" s="183">
        <v>0</v>
      </c>
      <c r="T450" s="184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5" t="s">
        <v>254</v>
      </c>
      <c r="AT450" s="185" t="s">
        <v>149</v>
      </c>
      <c r="AU450" s="185" t="s">
        <v>155</v>
      </c>
      <c r="AY450" s="18" t="s">
        <v>146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8" t="s">
        <v>155</v>
      </c>
      <c r="BK450" s="186">
        <f>ROUND(I450*H450,2)</f>
        <v>0</v>
      </c>
      <c r="BL450" s="18" t="s">
        <v>254</v>
      </c>
      <c r="BM450" s="185" t="s">
        <v>660</v>
      </c>
    </row>
    <row r="451" spans="1:65" s="2" customFormat="1" ht="11.25">
      <c r="A451" s="35"/>
      <c r="B451" s="36"/>
      <c r="C451" s="37"/>
      <c r="D451" s="187" t="s">
        <v>157</v>
      </c>
      <c r="E451" s="37"/>
      <c r="F451" s="188" t="s">
        <v>661</v>
      </c>
      <c r="G451" s="37"/>
      <c r="H451" s="37"/>
      <c r="I451" s="189"/>
      <c r="J451" s="37"/>
      <c r="K451" s="37"/>
      <c r="L451" s="40"/>
      <c r="M451" s="190"/>
      <c r="N451" s="191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157</v>
      </c>
      <c r="AU451" s="18" t="s">
        <v>155</v>
      </c>
    </row>
    <row r="452" spans="1:65" s="13" customFormat="1" ht="11.25">
      <c r="B452" s="192"/>
      <c r="C452" s="193"/>
      <c r="D452" s="194" t="s">
        <v>159</v>
      </c>
      <c r="E452" s="195" t="s">
        <v>19</v>
      </c>
      <c r="F452" s="196" t="s">
        <v>624</v>
      </c>
      <c r="G452" s="193"/>
      <c r="H452" s="195" t="s">
        <v>19</v>
      </c>
      <c r="I452" s="197"/>
      <c r="J452" s="193"/>
      <c r="K452" s="193"/>
      <c r="L452" s="198"/>
      <c r="M452" s="199"/>
      <c r="N452" s="200"/>
      <c r="O452" s="200"/>
      <c r="P452" s="200"/>
      <c r="Q452" s="200"/>
      <c r="R452" s="200"/>
      <c r="S452" s="200"/>
      <c r="T452" s="201"/>
      <c r="AT452" s="202" t="s">
        <v>159</v>
      </c>
      <c r="AU452" s="202" t="s">
        <v>155</v>
      </c>
      <c r="AV452" s="13" t="s">
        <v>79</v>
      </c>
      <c r="AW452" s="13" t="s">
        <v>33</v>
      </c>
      <c r="AX452" s="13" t="s">
        <v>71</v>
      </c>
      <c r="AY452" s="202" t="s">
        <v>146</v>
      </c>
    </row>
    <row r="453" spans="1:65" s="14" customFormat="1" ht="11.25">
      <c r="B453" s="203"/>
      <c r="C453" s="204"/>
      <c r="D453" s="194" t="s">
        <v>159</v>
      </c>
      <c r="E453" s="205" t="s">
        <v>19</v>
      </c>
      <c r="F453" s="206" t="s">
        <v>1128</v>
      </c>
      <c r="G453" s="204"/>
      <c r="H453" s="207">
        <v>101.08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159</v>
      </c>
      <c r="AU453" s="213" t="s">
        <v>155</v>
      </c>
      <c r="AV453" s="14" t="s">
        <v>155</v>
      </c>
      <c r="AW453" s="14" t="s">
        <v>33</v>
      </c>
      <c r="AX453" s="14" t="s">
        <v>71</v>
      </c>
      <c r="AY453" s="213" t="s">
        <v>146</v>
      </c>
    </row>
    <row r="454" spans="1:65" s="14" customFormat="1" ht="11.25">
      <c r="B454" s="203"/>
      <c r="C454" s="204"/>
      <c r="D454" s="194" t="s">
        <v>159</v>
      </c>
      <c r="E454" s="205" t="s">
        <v>19</v>
      </c>
      <c r="F454" s="206" t="s">
        <v>1104</v>
      </c>
      <c r="G454" s="204"/>
      <c r="H454" s="207">
        <v>5</v>
      </c>
      <c r="I454" s="208"/>
      <c r="J454" s="204"/>
      <c r="K454" s="204"/>
      <c r="L454" s="209"/>
      <c r="M454" s="210"/>
      <c r="N454" s="211"/>
      <c r="O454" s="211"/>
      <c r="P454" s="211"/>
      <c r="Q454" s="211"/>
      <c r="R454" s="211"/>
      <c r="S454" s="211"/>
      <c r="T454" s="212"/>
      <c r="AT454" s="213" t="s">
        <v>159</v>
      </c>
      <c r="AU454" s="213" t="s">
        <v>155</v>
      </c>
      <c r="AV454" s="14" t="s">
        <v>155</v>
      </c>
      <c r="AW454" s="14" t="s">
        <v>33</v>
      </c>
      <c r="AX454" s="14" t="s">
        <v>71</v>
      </c>
      <c r="AY454" s="213" t="s">
        <v>146</v>
      </c>
    </row>
    <row r="455" spans="1:65" s="13" customFormat="1" ht="11.25">
      <c r="B455" s="192"/>
      <c r="C455" s="193"/>
      <c r="D455" s="194" t="s">
        <v>159</v>
      </c>
      <c r="E455" s="195" t="s">
        <v>19</v>
      </c>
      <c r="F455" s="196" t="s">
        <v>626</v>
      </c>
      <c r="G455" s="193"/>
      <c r="H455" s="195" t="s">
        <v>19</v>
      </c>
      <c r="I455" s="197"/>
      <c r="J455" s="193"/>
      <c r="K455" s="193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159</v>
      </c>
      <c r="AU455" s="202" t="s">
        <v>155</v>
      </c>
      <c r="AV455" s="13" t="s">
        <v>79</v>
      </c>
      <c r="AW455" s="13" t="s">
        <v>33</v>
      </c>
      <c r="AX455" s="13" t="s">
        <v>71</v>
      </c>
      <c r="AY455" s="202" t="s">
        <v>146</v>
      </c>
    </row>
    <row r="456" spans="1:65" s="14" customFormat="1" ht="11.25">
      <c r="B456" s="203"/>
      <c r="C456" s="204"/>
      <c r="D456" s="194" t="s">
        <v>159</v>
      </c>
      <c r="E456" s="205" t="s">
        <v>19</v>
      </c>
      <c r="F456" s="206" t="s">
        <v>1129</v>
      </c>
      <c r="G456" s="204"/>
      <c r="H456" s="207">
        <v>9.6999999999999993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159</v>
      </c>
      <c r="AU456" s="213" t="s">
        <v>155</v>
      </c>
      <c r="AV456" s="14" t="s">
        <v>155</v>
      </c>
      <c r="AW456" s="14" t="s">
        <v>33</v>
      </c>
      <c r="AX456" s="14" t="s">
        <v>71</v>
      </c>
      <c r="AY456" s="213" t="s">
        <v>146</v>
      </c>
    </row>
    <row r="457" spans="1:65" s="15" customFormat="1" ht="11.25">
      <c r="B457" s="214"/>
      <c r="C457" s="215"/>
      <c r="D457" s="194" t="s">
        <v>159</v>
      </c>
      <c r="E457" s="216" t="s">
        <v>19</v>
      </c>
      <c r="F457" s="217" t="s">
        <v>164</v>
      </c>
      <c r="G457" s="215"/>
      <c r="H457" s="218">
        <v>115.78</v>
      </c>
      <c r="I457" s="219"/>
      <c r="J457" s="215"/>
      <c r="K457" s="215"/>
      <c r="L457" s="220"/>
      <c r="M457" s="221"/>
      <c r="N457" s="222"/>
      <c r="O457" s="222"/>
      <c r="P457" s="222"/>
      <c r="Q457" s="222"/>
      <c r="R457" s="222"/>
      <c r="S457" s="222"/>
      <c r="T457" s="223"/>
      <c r="AT457" s="224" t="s">
        <v>159</v>
      </c>
      <c r="AU457" s="224" t="s">
        <v>155</v>
      </c>
      <c r="AV457" s="15" t="s">
        <v>154</v>
      </c>
      <c r="AW457" s="15" t="s">
        <v>33</v>
      </c>
      <c r="AX457" s="15" t="s">
        <v>79</v>
      </c>
      <c r="AY457" s="224" t="s">
        <v>146</v>
      </c>
    </row>
    <row r="458" spans="1:65" s="2" customFormat="1" ht="16.5" customHeight="1">
      <c r="A458" s="35"/>
      <c r="B458" s="36"/>
      <c r="C458" s="225" t="s">
        <v>662</v>
      </c>
      <c r="D458" s="225" t="s">
        <v>261</v>
      </c>
      <c r="E458" s="226" t="s">
        <v>663</v>
      </c>
      <c r="F458" s="227" t="s">
        <v>664</v>
      </c>
      <c r="G458" s="228" t="s">
        <v>152</v>
      </c>
      <c r="H458" s="229">
        <v>127.358</v>
      </c>
      <c r="I458" s="230"/>
      <c r="J458" s="231">
        <f>ROUND(I458*H458,2)</f>
        <v>0</v>
      </c>
      <c r="K458" s="227" t="s">
        <v>153</v>
      </c>
      <c r="L458" s="232"/>
      <c r="M458" s="233" t="s">
        <v>19</v>
      </c>
      <c r="N458" s="234" t="s">
        <v>43</v>
      </c>
      <c r="O458" s="65"/>
      <c r="P458" s="183">
        <f>O458*H458</f>
        <v>0</v>
      </c>
      <c r="Q458" s="183">
        <v>1.18E-2</v>
      </c>
      <c r="R458" s="183">
        <f>Q458*H458</f>
        <v>1.5028243999999999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354</v>
      </c>
      <c r="AT458" s="185" t="s">
        <v>261</v>
      </c>
      <c r="AU458" s="185" t="s">
        <v>155</v>
      </c>
      <c r="AY458" s="18" t="s">
        <v>146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155</v>
      </c>
      <c r="BK458" s="186">
        <f>ROUND(I458*H458,2)</f>
        <v>0</v>
      </c>
      <c r="BL458" s="18" t="s">
        <v>254</v>
      </c>
      <c r="BM458" s="185" t="s">
        <v>665</v>
      </c>
    </row>
    <row r="459" spans="1:65" s="14" customFormat="1" ht="11.25">
      <c r="B459" s="203"/>
      <c r="C459" s="204"/>
      <c r="D459" s="194" t="s">
        <v>159</v>
      </c>
      <c r="E459" s="204"/>
      <c r="F459" s="206" t="s">
        <v>1131</v>
      </c>
      <c r="G459" s="204"/>
      <c r="H459" s="207">
        <v>127.358</v>
      </c>
      <c r="I459" s="208"/>
      <c r="J459" s="204"/>
      <c r="K459" s="204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159</v>
      </c>
      <c r="AU459" s="213" t="s">
        <v>155</v>
      </c>
      <c r="AV459" s="14" t="s">
        <v>155</v>
      </c>
      <c r="AW459" s="14" t="s">
        <v>4</v>
      </c>
      <c r="AX459" s="14" t="s">
        <v>79</v>
      </c>
      <c r="AY459" s="213" t="s">
        <v>146</v>
      </c>
    </row>
    <row r="460" spans="1:65" s="2" customFormat="1" ht="21.75" customHeight="1">
      <c r="A460" s="35"/>
      <c r="B460" s="36"/>
      <c r="C460" s="174" t="s">
        <v>667</v>
      </c>
      <c r="D460" s="174" t="s">
        <v>149</v>
      </c>
      <c r="E460" s="175" t="s">
        <v>668</v>
      </c>
      <c r="F460" s="176" t="s">
        <v>669</v>
      </c>
      <c r="G460" s="177" t="s">
        <v>152</v>
      </c>
      <c r="H460" s="178">
        <v>115.78</v>
      </c>
      <c r="I460" s="179"/>
      <c r="J460" s="180">
        <f>ROUND(I460*H460,2)</f>
        <v>0</v>
      </c>
      <c r="K460" s="176" t="s">
        <v>153</v>
      </c>
      <c r="L460" s="40"/>
      <c r="M460" s="181" t="s">
        <v>19</v>
      </c>
      <c r="N460" s="182" t="s">
        <v>43</v>
      </c>
      <c r="O460" s="65"/>
      <c r="P460" s="183">
        <f>O460*H460</f>
        <v>0</v>
      </c>
      <c r="Q460" s="183">
        <v>0</v>
      </c>
      <c r="R460" s="183">
        <f>Q460*H460</f>
        <v>0</v>
      </c>
      <c r="S460" s="183">
        <v>0</v>
      </c>
      <c r="T460" s="184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5" t="s">
        <v>254</v>
      </c>
      <c r="AT460" s="185" t="s">
        <v>149</v>
      </c>
      <c r="AU460" s="185" t="s">
        <v>155</v>
      </c>
      <c r="AY460" s="18" t="s">
        <v>146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8" t="s">
        <v>155</v>
      </c>
      <c r="BK460" s="186">
        <f>ROUND(I460*H460,2)</f>
        <v>0</v>
      </c>
      <c r="BL460" s="18" t="s">
        <v>254</v>
      </c>
      <c r="BM460" s="185" t="s">
        <v>670</v>
      </c>
    </row>
    <row r="461" spans="1:65" s="2" customFormat="1" ht="11.25">
      <c r="A461" s="35"/>
      <c r="B461" s="36"/>
      <c r="C461" s="37"/>
      <c r="D461" s="187" t="s">
        <v>157</v>
      </c>
      <c r="E461" s="37"/>
      <c r="F461" s="188" t="s">
        <v>671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157</v>
      </c>
      <c r="AU461" s="18" t="s">
        <v>155</v>
      </c>
    </row>
    <row r="462" spans="1:65" s="14" customFormat="1" ht="11.25">
      <c r="B462" s="203"/>
      <c r="C462" s="204"/>
      <c r="D462" s="194" t="s">
        <v>159</v>
      </c>
      <c r="E462" s="205" t="s">
        <v>19</v>
      </c>
      <c r="F462" s="206" t="s">
        <v>1132</v>
      </c>
      <c r="G462" s="204"/>
      <c r="H462" s="207">
        <v>115.78</v>
      </c>
      <c r="I462" s="208"/>
      <c r="J462" s="204"/>
      <c r="K462" s="204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159</v>
      </c>
      <c r="AU462" s="213" t="s">
        <v>155</v>
      </c>
      <c r="AV462" s="14" t="s">
        <v>155</v>
      </c>
      <c r="AW462" s="14" t="s">
        <v>33</v>
      </c>
      <c r="AX462" s="14" t="s">
        <v>79</v>
      </c>
      <c r="AY462" s="213" t="s">
        <v>146</v>
      </c>
    </row>
    <row r="463" spans="1:65" s="2" customFormat="1" ht="21.75" customHeight="1">
      <c r="A463" s="35"/>
      <c r="B463" s="36"/>
      <c r="C463" s="174" t="s">
        <v>673</v>
      </c>
      <c r="D463" s="174" t="s">
        <v>149</v>
      </c>
      <c r="E463" s="175" t="s">
        <v>674</v>
      </c>
      <c r="F463" s="176" t="s">
        <v>675</v>
      </c>
      <c r="G463" s="177" t="s">
        <v>152</v>
      </c>
      <c r="H463" s="178">
        <v>115.78</v>
      </c>
      <c r="I463" s="179"/>
      <c r="J463" s="180">
        <f>ROUND(I463*H463,2)</f>
        <v>0</v>
      </c>
      <c r="K463" s="176" t="s">
        <v>153</v>
      </c>
      <c r="L463" s="40"/>
      <c r="M463" s="181" t="s">
        <v>19</v>
      </c>
      <c r="N463" s="182" t="s">
        <v>43</v>
      </c>
      <c r="O463" s="65"/>
      <c r="P463" s="183">
        <f>O463*H463</f>
        <v>0</v>
      </c>
      <c r="Q463" s="183">
        <v>0</v>
      </c>
      <c r="R463" s="183">
        <f>Q463*H463</f>
        <v>0</v>
      </c>
      <c r="S463" s="183">
        <v>0</v>
      </c>
      <c r="T463" s="18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5" t="s">
        <v>254</v>
      </c>
      <c r="AT463" s="185" t="s">
        <v>149</v>
      </c>
      <c r="AU463" s="185" t="s">
        <v>155</v>
      </c>
      <c r="AY463" s="18" t="s">
        <v>146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8" t="s">
        <v>155</v>
      </c>
      <c r="BK463" s="186">
        <f>ROUND(I463*H463,2)</f>
        <v>0</v>
      </c>
      <c r="BL463" s="18" t="s">
        <v>254</v>
      </c>
      <c r="BM463" s="185" t="s">
        <v>676</v>
      </c>
    </row>
    <row r="464" spans="1:65" s="2" customFormat="1" ht="11.25">
      <c r="A464" s="35"/>
      <c r="B464" s="36"/>
      <c r="C464" s="37"/>
      <c r="D464" s="187" t="s">
        <v>157</v>
      </c>
      <c r="E464" s="37"/>
      <c r="F464" s="188" t="s">
        <v>677</v>
      </c>
      <c r="G464" s="37"/>
      <c r="H464" s="37"/>
      <c r="I464" s="189"/>
      <c r="J464" s="37"/>
      <c r="K464" s="37"/>
      <c r="L464" s="40"/>
      <c r="M464" s="190"/>
      <c r="N464" s="191"/>
      <c r="O464" s="65"/>
      <c r="P464" s="65"/>
      <c r="Q464" s="65"/>
      <c r="R464" s="65"/>
      <c r="S464" s="65"/>
      <c r="T464" s="66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157</v>
      </c>
      <c r="AU464" s="18" t="s">
        <v>155</v>
      </c>
    </row>
    <row r="465" spans="1:65" s="14" customFormat="1" ht="11.25">
      <c r="B465" s="203"/>
      <c r="C465" s="204"/>
      <c r="D465" s="194" t="s">
        <v>159</v>
      </c>
      <c r="E465" s="205" t="s">
        <v>19</v>
      </c>
      <c r="F465" s="206" t="s">
        <v>1132</v>
      </c>
      <c r="G465" s="204"/>
      <c r="H465" s="207">
        <v>115.78</v>
      </c>
      <c r="I465" s="208"/>
      <c r="J465" s="204"/>
      <c r="K465" s="204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159</v>
      </c>
      <c r="AU465" s="213" t="s">
        <v>155</v>
      </c>
      <c r="AV465" s="14" t="s">
        <v>155</v>
      </c>
      <c r="AW465" s="14" t="s">
        <v>33</v>
      </c>
      <c r="AX465" s="14" t="s">
        <v>79</v>
      </c>
      <c r="AY465" s="213" t="s">
        <v>146</v>
      </c>
    </row>
    <row r="466" spans="1:65" s="2" customFormat="1" ht="16.5" customHeight="1">
      <c r="A466" s="35"/>
      <c r="B466" s="36"/>
      <c r="C466" s="174" t="s">
        <v>678</v>
      </c>
      <c r="D466" s="174" t="s">
        <v>149</v>
      </c>
      <c r="E466" s="175" t="s">
        <v>679</v>
      </c>
      <c r="F466" s="176" t="s">
        <v>680</v>
      </c>
      <c r="G466" s="177" t="s">
        <v>305</v>
      </c>
      <c r="H466" s="178">
        <v>84</v>
      </c>
      <c r="I466" s="179"/>
      <c r="J466" s="180">
        <f>ROUND(I466*H466,2)</f>
        <v>0</v>
      </c>
      <c r="K466" s="176" t="s">
        <v>153</v>
      </c>
      <c r="L466" s="40"/>
      <c r="M466" s="181" t="s">
        <v>19</v>
      </c>
      <c r="N466" s="182" t="s">
        <v>43</v>
      </c>
      <c r="O466" s="65"/>
      <c r="P466" s="183">
        <f>O466*H466</f>
        <v>0</v>
      </c>
      <c r="Q466" s="183">
        <v>3.0000000000000001E-5</v>
      </c>
      <c r="R466" s="183">
        <f>Q466*H466</f>
        <v>2.5200000000000001E-3</v>
      </c>
      <c r="S466" s="183">
        <v>0</v>
      </c>
      <c r="T466" s="18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5" t="s">
        <v>254</v>
      </c>
      <c r="AT466" s="185" t="s">
        <v>149</v>
      </c>
      <c r="AU466" s="185" t="s">
        <v>155</v>
      </c>
      <c r="AY466" s="18" t="s">
        <v>146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8" t="s">
        <v>155</v>
      </c>
      <c r="BK466" s="186">
        <f>ROUND(I466*H466,2)</f>
        <v>0</v>
      </c>
      <c r="BL466" s="18" t="s">
        <v>254</v>
      </c>
      <c r="BM466" s="185" t="s">
        <v>681</v>
      </c>
    </row>
    <row r="467" spans="1:65" s="2" customFormat="1" ht="11.25">
      <c r="A467" s="35"/>
      <c r="B467" s="36"/>
      <c r="C467" s="37"/>
      <c r="D467" s="187" t="s">
        <v>157</v>
      </c>
      <c r="E467" s="37"/>
      <c r="F467" s="188" t="s">
        <v>682</v>
      </c>
      <c r="G467" s="37"/>
      <c r="H467" s="37"/>
      <c r="I467" s="189"/>
      <c r="J467" s="37"/>
      <c r="K467" s="37"/>
      <c r="L467" s="40"/>
      <c r="M467" s="190"/>
      <c r="N467" s="191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157</v>
      </c>
      <c r="AU467" s="18" t="s">
        <v>155</v>
      </c>
    </row>
    <row r="468" spans="1:65" s="13" customFormat="1" ht="11.25">
      <c r="B468" s="192"/>
      <c r="C468" s="193"/>
      <c r="D468" s="194" t="s">
        <v>159</v>
      </c>
      <c r="E468" s="195" t="s">
        <v>19</v>
      </c>
      <c r="F468" s="196" t="s">
        <v>624</v>
      </c>
      <c r="G468" s="193"/>
      <c r="H468" s="195" t="s">
        <v>19</v>
      </c>
      <c r="I468" s="197"/>
      <c r="J468" s="193"/>
      <c r="K468" s="193"/>
      <c r="L468" s="198"/>
      <c r="M468" s="199"/>
      <c r="N468" s="200"/>
      <c r="O468" s="200"/>
      <c r="P468" s="200"/>
      <c r="Q468" s="200"/>
      <c r="R468" s="200"/>
      <c r="S468" s="200"/>
      <c r="T468" s="201"/>
      <c r="AT468" s="202" t="s">
        <v>159</v>
      </c>
      <c r="AU468" s="202" t="s">
        <v>155</v>
      </c>
      <c r="AV468" s="13" t="s">
        <v>79</v>
      </c>
      <c r="AW468" s="13" t="s">
        <v>33</v>
      </c>
      <c r="AX468" s="13" t="s">
        <v>71</v>
      </c>
      <c r="AY468" s="202" t="s">
        <v>146</v>
      </c>
    </row>
    <row r="469" spans="1:65" s="14" customFormat="1" ht="11.25">
      <c r="B469" s="203"/>
      <c r="C469" s="204"/>
      <c r="D469" s="194" t="s">
        <v>159</v>
      </c>
      <c r="E469" s="205" t="s">
        <v>19</v>
      </c>
      <c r="F469" s="206" t="s">
        <v>1133</v>
      </c>
      <c r="G469" s="204"/>
      <c r="H469" s="207">
        <v>84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159</v>
      </c>
      <c r="AU469" s="213" t="s">
        <v>155</v>
      </c>
      <c r="AV469" s="14" t="s">
        <v>155</v>
      </c>
      <c r="AW469" s="14" t="s">
        <v>33</v>
      </c>
      <c r="AX469" s="14" t="s">
        <v>79</v>
      </c>
      <c r="AY469" s="213" t="s">
        <v>146</v>
      </c>
    </row>
    <row r="470" spans="1:65" s="2" customFormat="1" ht="24.2" customHeight="1">
      <c r="A470" s="35"/>
      <c r="B470" s="36"/>
      <c r="C470" s="174" t="s">
        <v>684</v>
      </c>
      <c r="D470" s="174" t="s">
        <v>149</v>
      </c>
      <c r="E470" s="175" t="s">
        <v>685</v>
      </c>
      <c r="F470" s="176" t="s">
        <v>686</v>
      </c>
      <c r="G470" s="177" t="s">
        <v>333</v>
      </c>
      <c r="H470" s="178">
        <v>2.4260000000000002</v>
      </c>
      <c r="I470" s="179"/>
      <c r="J470" s="180">
        <f>ROUND(I470*H470,2)</f>
        <v>0</v>
      </c>
      <c r="K470" s="176" t="s">
        <v>153</v>
      </c>
      <c r="L470" s="40"/>
      <c r="M470" s="181" t="s">
        <v>19</v>
      </c>
      <c r="N470" s="182" t="s">
        <v>43</v>
      </c>
      <c r="O470" s="65"/>
      <c r="P470" s="183">
        <f>O470*H470</f>
        <v>0</v>
      </c>
      <c r="Q470" s="183">
        <v>0</v>
      </c>
      <c r="R470" s="183">
        <f>Q470*H470</f>
        <v>0</v>
      </c>
      <c r="S470" s="183">
        <v>0</v>
      </c>
      <c r="T470" s="18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5" t="s">
        <v>254</v>
      </c>
      <c r="AT470" s="185" t="s">
        <v>149</v>
      </c>
      <c r="AU470" s="185" t="s">
        <v>155</v>
      </c>
      <c r="AY470" s="18" t="s">
        <v>146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8" t="s">
        <v>155</v>
      </c>
      <c r="BK470" s="186">
        <f>ROUND(I470*H470,2)</f>
        <v>0</v>
      </c>
      <c r="BL470" s="18" t="s">
        <v>254</v>
      </c>
      <c r="BM470" s="185" t="s">
        <v>687</v>
      </c>
    </row>
    <row r="471" spans="1:65" s="2" customFormat="1" ht="11.25">
      <c r="A471" s="35"/>
      <c r="B471" s="36"/>
      <c r="C471" s="37"/>
      <c r="D471" s="187" t="s">
        <v>157</v>
      </c>
      <c r="E471" s="37"/>
      <c r="F471" s="188" t="s">
        <v>688</v>
      </c>
      <c r="G471" s="37"/>
      <c r="H471" s="37"/>
      <c r="I471" s="189"/>
      <c r="J471" s="37"/>
      <c r="K471" s="37"/>
      <c r="L471" s="40"/>
      <c r="M471" s="190"/>
      <c r="N471" s="191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157</v>
      </c>
      <c r="AU471" s="18" t="s">
        <v>155</v>
      </c>
    </row>
    <row r="472" spans="1:65" s="2" customFormat="1" ht="24.2" customHeight="1">
      <c r="A472" s="35"/>
      <c r="B472" s="36"/>
      <c r="C472" s="174" t="s">
        <v>689</v>
      </c>
      <c r="D472" s="174" t="s">
        <v>149</v>
      </c>
      <c r="E472" s="175" t="s">
        <v>690</v>
      </c>
      <c r="F472" s="176" t="s">
        <v>691</v>
      </c>
      <c r="G472" s="177" t="s">
        <v>333</v>
      </c>
      <c r="H472" s="178">
        <v>2.4260000000000002</v>
      </c>
      <c r="I472" s="179"/>
      <c r="J472" s="180">
        <f>ROUND(I472*H472,2)</f>
        <v>0</v>
      </c>
      <c r="K472" s="176" t="s">
        <v>153</v>
      </c>
      <c r="L472" s="40"/>
      <c r="M472" s="181" t="s">
        <v>19</v>
      </c>
      <c r="N472" s="182" t="s">
        <v>43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254</v>
      </c>
      <c r="AT472" s="185" t="s">
        <v>149</v>
      </c>
      <c r="AU472" s="185" t="s">
        <v>155</v>
      </c>
      <c r="AY472" s="18" t="s">
        <v>146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155</v>
      </c>
      <c r="BK472" s="186">
        <f>ROUND(I472*H472,2)</f>
        <v>0</v>
      </c>
      <c r="BL472" s="18" t="s">
        <v>254</v>
      </c>
      <c r="BM472" s="185" t="s">
        <v>692</v>
      </c>
    </row>
    <row r="473" spans="1:65" s="2" customFormat="1" ht="11.25">
      <c r="A473" s="35"/>
      <c r="B473" s="36"/>
      <c r="C473" s="37"/>
      <c r="D473" s="187" t="s">
        <v>157</v>
      </c>
      <c r="E473" s="37"/>
      <c r="F473" s="188" t="s">
        <v>693</v>
      </c>
      <c r="G473" s="37"/>
      <c r="H473" s="37"/>
      <c r="I473" s="189"/>
      <c r="J473" s="37"/>
      <c r="K473" s="37"/>
      <c r="L473" s="40"/>
      <c r="M473" s="190"/>
      <c r="N473" s="191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157</v>
      </c>
      <c r="AU473" s="18" t="s">
        <v>155</v>
      </c>
    </row>
    <row r="474" spans="1:65" s="2" customFormat="1" ht="24.2" customHeight="1">
      <c r="A474" s="35"/>
      <c r="B474" s="36"/>
      <c r="C474" s="174" t="s">
        <v>694</v>
      </c>
      <c r="D474" s="174" t="s">
        <v>149</v>
      </c>
      <c r="E474" s="175" t="s">
        <v>695</v>
      </c>
      <c r="F474" s="176" t="s">
        <v>696</v>
      </c>
      <c r="G474" s="177" t="s">
        <v>333</v>
      </c>
      <c r="H474" s="178">
        <v>2.4260000000000002</v>
      </c>
      <c r="I474" s="179"/>
      <c r="J474" s="180">
        <f>ROUND(I474*H474,2)</f>
        <v>0</v>
      </c>
      <c r="K474" s="176" t="s">
        <v>153</v>
      </c>
      <c r="L474" s="40"/>
      <c r="M474" s="181" t="s">
        <v>19</v>
      </c>
      <c r="N474" s="182" t="s">
        <v>43</v>
      </c>
      <c r="O474" s="65"/>
      <c r="P474" s="183">
        <f>O474*H474</f>
        <v>0</v>
      </c>
      <c r="Q474" s="183">
        <v>0</v>
      </c>
      <c r="R474" s="183">
        <f>Q474*H474</f>
        <v>0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254</v>
      </c>
      <c r="AT474" s="185" t="s">
        <v>149</v>
      </c>
      <c r="AU474" s="185" t="s">
        <v>155</v>
      </c>
      <c r="AY474" s="18" t="s">
        <v>146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155</v>
      </c>
      <c r="BK474" s="186">
        <f>ROUND(I474*H474,2)</f>
        <v>0</v>
      </c>
      <c r="BL474" s="18" t="s">
        <v>254</v>
      </c>
      <c r="BM474" s="185" t="s">
        <v>697</v>
      </c>
    </row>
    <row r="475" spans="1:65" s="2" customFormat="1" ht="11.25">
      <c r="A475" s="35"/>
      <c r="B475" s="36"/>
      <c r="C475" s="37"/>
      <c r="D475" s="187" t="s">
        <v>157</v>
      </c>
      <c r="E475" s="37"/>
      <c r="F475" s="188" t="s">
        <v>698</v>
      </c>
      <c r="G475" s="37"/>
      <c r="H475" s="37"/>
      <c r="I475" s="189"/>
      <c r="J475" s="37"/>
      <c r="K475" s="37"/>
      <c r="L475" s="40"/>
      <c r="M475" s="190"/>
      <c r="N475" s="191"/>
      <c r="O475" s="65"/>
      <c r="P475" s="65"/>
      <c r="Q475" s="65"/>
      <c r="R475" s="65"/>
      <c r="S475" s="65"/>
      <c r="T475" s="66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157</v>
      </c>
      <c r="AU475" s="18" t="s">
        <v>155</v>
      </c>
    </row>
    <row r="476" spans="1:65" s="2" customFormat="1" ht="33" customHeight="1">
      <c r="A476" s="35"/>
      <c r="B476" s="36"/>
      <c r="C476" s="174" t="s">
        <v>699</v>
      </c>
      <c r="D476" s="174" t="s">
        <v>149</v>
      </c>
      <c r="E476" s="175" t="s">
        <v>700</v>
      </c>
      <c r="F476" s="176" t="s">
        <v>701</v>
      </c>
      <c r="G476" s="177" t="s">
        <v>333</v>
      </c>
      <c r="H476" s="178">
        <v>46.094000000000001</v>
      </c>
      <c r="I476" s="179"/>
      <c r="J476" s="180">
        <f>ROUND(I476*H476,2)</f>
        <v>0</v>
      </c>
      <c r="K476" s="176" t="s">
        <v>153</v>
      </c>
      <c r="L476" s="40"/>
      <c r="M476" s="181" t="s">
        <v>19</v>
      </c>
      <c r="N476" s="182" t="s">
        <v>43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254</v>
      </c>
      <c r="AT476" s="185" t="s">
        <v>149</v>
      </c>
      <c r="AU476" s="185" t="s">
        <v>155</v>
      </c>
      <c r="AY476" s="18" t="s">
        <v>146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155</v>
      </c>
      <c r="BK476" s="186">
        <f>ROUND(I476*H476,2)</f>
        <v>0</v>
      </c>
      <c r="BL476" s="18" t="s">
        <v>254</v>
      </c>
      <c r="BM476" s="185" t="s">
        <v>702</v>
      </c>
    </row>
    <row r="477" spans="1:65" s="2" customFormat="1" ht="11.25">
      <c r="A477" s="35"/>
      <c r="B477" s="36"/>
      <c r="C477" s="37"/>
      <c r="D477" s="187" t="s">
        <v>157</v>
      </c>
      <c r="E477" s="37"/>
      <c r="F477" s="188" t="s">
        <v>703</v>
      </c>
      <c r="G477" s="37"/>
      <c r="H477" s="37"/>
      <c r="I477" s="189"/>
      <c r="J477" s="37"/>
      <c r="K477" s="37"/>
      <c r="L477" s="40"/>
      <c r="M477" s="190"/>
      <c r="N477" s="191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157</v>
      </c>
      <c r="AU477" s="18" t="s">
        <v>155</v>
      </c>
    </row>
    <row r="478" spans="1:65" s="14" customFormat="1" ht="11.25">
      <c r="B478" s="203"/>
      <c r="C478" s="204"/>
      <c r="D478" s="194" t="s">
        <v>159</v>
      </c>
      <c r="E478" s="204"/>
      <c r="F478" s="206" t="s">
        <v>1134</v>
      </c>
      <c r="G478" s="204"/>
      <c r="H478" s="207">
        <v>46.094000000000001</v>
      </c>
      <c r="I478" s="208"/>
      <c r="J478" s="204"/>
      <c r="K478" s="204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159</v>
      </c>
      <c r="AU478" s="213" t="s">
        <v>155</v>
      </c>
      <c r="AV478" s="14" t="s">
        <v>155</v>
      </c>
      <c r="AW478" s="14" t="s">
        <v>4</v>
      </c>
      <c r="AX478" s="14" t="s">
        <v>79</v>
      </c>
      <c r="AY478" s="213" t="s">
        <v>146</v>
      </c>
    </row>
    <row r="479" spans="1:65" s="12" customFormat="1" ht="22.9" customHeight="1">
      <c r="B479" s="158"/>
      <c r="C479" s="159"/>
      <c r="D479" s="160" t="s">
        <v>70</v>
      </c>
      <c r="E479" s="172" t="s">
        <v>705</v>
      </c>
      <c r="F479" s="172" t="s">
        <v>706</v>
      </c>
      <c r="G479" s="159"/>
      <c r="H479" s="159"/>
      <c r="I479" s="162"/>
      <c r="J479" s="173">
        <f>BK479</f>
        <v>0</v>
      </c>
      <c r="K479" s="159"/>
      <c r="L479" s="164"/>
      <c r="M479" s="165"/>
      <c r="N479" s="166"/>
      <c r="O479" s="166"/>
      <c r="P479" s="167">
        <f>SUM(P480:P487)</f>
        <v>0</v>
      </c>
      <c r="Q479" s="166"/>
      <c r="R479" s="167">
        <f>SUM(R480:R487)</f>
        <v>2.3800000000000002E-3</v>
      </c>
      <c r="S479" s="166"/>
      <c r="T479" s="168">
        <f>SUM(T480:T487)</f>
        <v>0</v>
      </c>
      <c r="AR479" s="169" t="s">
        <v>155</v>
      </c>
      <c r="AT479" s="170" t="s">
        <v>70</v>
      </c>
      <c r="AU479" s="170" t="s">
        <v>79</v>
      </c>
      <c r="AY479" s="169" t="s">
        <v>146</v>
      </c>
      <c r="BK479" s="171">
        <f>SUM(BK480:BK487)</f>
        <v>0</v>
      </c>
    </row>
    <row r="480" spans="1:65" s="2" customFormat="1" ht="16.5" customHeight="1">
      <c r="A480" s="35"/>
      <c r="B480" s="36"/>
      <c r="C480" s="174" t="s">
        <v>707</v>
      </c>
      <c r="D480" s="174" t="s">
        <v>149</v>
      </c>
      <c r="E480" s="175" t="s">
        <v>708</v>
      </c>
      <c r="F480" s="176" t="s">
        <v>709</v>
      </c>
      <c r="G480" s="177" t="s">
        <v>152</v>
      </c>
      <c r="H480" s="178">
        <v>7</v>
      </c>
      <c r="I480" s="179"/>
      <c r="J480" s="180">
        <f>ROUND(I480*H480,2)</f>
        <v>0</v>
      </c>
      <c r="K480" s="176" t="s">
        <v>153</v>
      </c>
      <c r="L480" s="40"/>
      <c r="M480" s="181" t="s">
        <v>19</v>
      </c>
      <c r="N480" s="182" t="s">
        <v>43</v>
      </c>
      <c r="O480" s="65"/>
      <c r="P480" s="183">
        <f>O480*H480</f>
        <v>0</v>
      </c>
      <c r="Q480" s="183">
        <v>1.7000000000000001E-4</v>
      </c>
      <c r="R480" s="183">
        <f>Q480*H480</f>
        <v>1.1900000000000001E-3</v>
      </c>
      <c r="S480" s="183">
        <v>0</v>
      </c>
      <c r="T480" s="184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85" t="s">
        <v>254</v>
      </c>
      <c r="AT480" s="185" t="s">
        <v>149</v>
      </c>
      <c r="AU480" s="185" t="s">
        <v>155</v>
      </c>
      <c r="AY480" s="18" t="s">
        <v>146</v>
      </c>
      <c r="BE480" s="186">
        <f>IF(N480="základní",J480,0)</f>
        <v>0</v>
      </c>
      <c r="BF480" s="186">
        <f>IF(N480="snížená",J480,0)</f>
        <v>0</v>
      </c>
      <c r="BG480" s="186">
        <f>IF(N480="zákl. přenesená",J480,0)</f>
        <v>0</v>
      </c>
      <c r="BH480" s="186">
        <f>IF(N480="sníž. přenesená",J480,0)</f>
        <v>0</v>
      </c>
      <c r="BI480" s="186">
        <f>IF(N480="nulová",J480,0)</f>
        <v>0</v>
      </c>
      <c r="BJ480" s="18" t="s">
        <v>155</v>
      </c>
      <c r="BK480" s="186">
        <f>ROUND(I480*H480,2)</f>
        <v>0</v>
      </c>
      <c r="BL480" s="18" t="s">
        <v>254</v>
      </c>
      <c r="BM480" s="185" t="s">
        <v>710</v>
      </c>
    </row>
    <row r="481" spans="1:65" s="2" customFormat="1" ht="11.25">
      <c r="A481" s="35"/>
      <c r="B481" s="36"/>
      <c r="C481" s="37"/>
      <c r="D481" s="187" t="s">
        <v>157</v>
      </c>
      <c r="E481" s="37"/>
      <c r="F481" s="188" t="s">
        <v>711</v>
      </c>
      <c r="G481" s="37"/>
      <c r="H481" s="37"/>
      <c r="I481" s="189"/>
      <c r="J481" s="37"/>
      <c r="K481" s="37"/>
      <c r="L481" s="40"/>
      <c r="M481" s="190"/>
      <c r="N481" s="191"/>
      <c r="O481" s="65"/>
      <c r="P481" s="65"/>
      <c r="Q481" s="65"/>
      <c r="R481" s="65"/>
      <c r="S481" s="65"/>
      <c r="T481" s="66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8" t="s">
        <v>157</v>
      </c>
      <c r="AU481" s="18" t="s">
        <v>155</v>
      </c>
    </row>
    <row r="482" spans="1:65" s="13" customFormat="1" ht="11.25">
      <c r="B482" s="192"/>
      <c r="C482" s="193"/>
      <c r="D482" s="194" t="s">
        <v>159</v>
      </c>
      <c r="E482" s="195" t="s">
        <v>19</v>
      </c>
      <c r="F482" s="196" t="s">
        <v>712</v>
      </c>
      <c r="G482" s="193"/>
      <c r="H482" s="195" t="s">
        <v>19</v>
      </c>
      <c r="I482" s="197"/>
      <c r="J482" s="193"/>
      <c r="K482" s="193"/>
      <c r="L482" s="198"/>
      <c r="M482" s="199"/>
      <c r="N482" s="200"/>
      <c r="O482" s="200"/>
      <c r="P482" s="200"/>
      <c r="Q482" s="200"/>
      <c r="R482" s="200"/>
      <c r="S482" s="200"/>
      <c r="T482" s="201"/>
      <c r="AT482" s="202" t="s">
        <v>159</v>
      </c>
      <c r="AU482" s="202" t="s">
        <v>155</v>
      </c>
      <c r="AV482" s="13" t="s">
        <v>79</v>
      </c>
      <c r="AW482" s="13" t="s">
        <v>33</v>
      </c>
      <c r="AX482" s="13" t="s">
        <v>71</v>
      </c>
      <c r="AY482" s="202" t="s">
        <v>146</v>
      </c>
    </row>
    <row r="483" spans="1:65" s="14" customFormat="1" ht="11.25">
      <c r="B483" s="203"/>
      <c r="C483" s="204"/>
      <c r="D483" s="194" t="s">
        <v>159</v>
      </c>
      <c r="E483" s="205" t="s">
        <v>19</v>
      </c>
      <c r="F483" s="206" t="s">
        <v>1135</v>
      </c>
      <c r="G483" s="204"/>
      <c r="H483" s="207">
        <v>7</v>
      </c>
      <c r="I483" s="208"/>
      <c r="J483" s="204"/>
      <c r="K483" s="204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159</v>
      </c>
      <c r="AU483" s="213" t="s">
        <v>155</v>
      </c>
      <c r="AV483" s="14" t="s">
        <v>155</v>
      </c>
      <c r="AW483" s="14" t="s">
        <v>33</v>
      </c>
      <c r="AX483" s="14" t="s">
        <v>79</v>
      </c>
      <c r="AY483" s="213" t="s">
        <v>146</v>
      </c>
    </row>
    <row r="484" spans="1:65" s="2" customFormat="1" ht="16.5" customHeight="1">
      <c r="A484" s="35"/>
      <c r="B484" s="36"/>
      <c r="C484" s="174" t="s">
        <v>714</v>
      </c>
      <c r="D484" s="174" t="s">
        <v>149</v>
      </c>
      <c r="E484" s="175" t="s">
        <v>715</v>
      </c>
      <c r="F484" s="176" t="s">
        <v>716</v>
      </c>
      <c r="G484" s="177" t="s">
        <v>152</v>
      </c>
      <c r="H484" s="178">
        <v>7</v>
      </c>
      <c r="I484" s="179"/>
      <c r="J484" s="180">
        <f>ROUND(I484*H484,2)</f>
        <v>0</v>
      </c>
      <c r="K484" s="176" t="s">
        <v>153</v>
      </c>
      <c r="L484" s="40"/>
      <c r="M484" s="181" t="s">
        <v>19</v>
      </c>
      <c r="N484" s="182" t="s">
        <v>43</v>
      </c>
      <c r="O484" s="65"/>
      <c r="P484" s="183">
        <f>O484*H484</f>
        <v>0</v>
      </c>
      <c r="Q484" s="183">
        <v>1.7000000000000001E-4</v>
      </c>
      <c r="R484" s="183">
        <f>Q484*H484</f>
        <v>1.1900000000000001E-3</v>
      </c>
      <c r="S484" s="183">
        <v>0</v>
      </c>
      <c r="T484" s="18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5" t="s">
        <v>254</v>
      </c>
      <c r="AT484" s="185" t="s">
        <v>149</v>
      </c>
      <c r="AU484" s="185" t="s">
        <v>155</v>
      </c>
      <c r="AY484" s="18" t="s">
        <v>146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8" t="s">
        <v>155</v>
      </c>
      <c r="BK484" s="186">
        <f>ROUND(I484*H484,2)</f>
        <v>0</v>
      </c>
      <c r="BL484" s="18" t="s">
        <v>254</v>
      </c>
      <c r="BM484" s="185" t="s">
        <v>717</v>
      </c>
    </row>
    <row r="485" spans="1:65" s="2" customFormat="1" ht="11.25">
      <c r="A485" s="35"/>
      <c r="B485" s="36"/>
      <c r="C485" s="37"/>
      <c r="D485" s="187" t="s">
        <v>157</v>
      </c>
      <c r="E485" s="37"/>
      <c r="F485" s="188" t="s">
        <v>718</v>
      </c>
      <c r="G485" s="37"/>
      <c r="H485" s="37"/>
      <c r="I485" s="189"/>
      <c r="J485" s="37"/>
      <c r="K485" s="37"/>
      <c r="L485" s="40"/>
      <c r="M485" s="190"/>
      <c r="N485" s="191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157</v>
      </c>
      <c r="AU485" s="18" t="s">
        <v>155</v>
      </c>
    </row>
    <row r="486" spans="1:65" s="13" customFormat="1" ht="11.25">
      <c r="B486" s="192"/>
      <c r="C486" s="193"/>
      <c r="D486" s="194" t="s">
        <v>159</v>
      </c>
      <c r="E486" s="195" t="s">
        <v>19</v>
      </c>
      <c r="F486" s="196" t="s">
        <v>712</v>
      </c>
      <c r="G486" s="193"/>
      <c r="H486" s="195" t="s">
        <v>19</v>
      </c>
      <c r="I486" s="197"/>
      <c r="J486" s="193"/>
      <c r="K486" s="193"/>
      <c r="L486" s="198"/>
      <c r="M486" s="199"/>
      <c r="N486" s="200"/>
      <c r="O486" s="200"/>
      <c r="P486" s="200"/>
      <c r="Q486" s="200"/>
      <c r="R486" s="200"/>
      <c r="S486" s="200"/>
      <c r="T486" s="201"/>
      <c r="AT486" s="202" t="s">
        <v>159</v>
      </c>
      <c r="AU486" s="202" t="s">
        <v>155</v>
      </c>
      <c r="AV486" s="13" t="s">
        <v>79</v>
      </c>
      <c r="AW486" s="13" t="s">
        <v>33</v>
      </c>
      <c r="AX486" s="13" t="s">
        <v>71</v>
      </c>
      <c r="AY486" s="202" t="s">
        <v>146</v>
      </c>
    </row>
    <row r="487" spans="1:65" s="14" customFormat="1" ht="11.25">
      <c r="B487" s="203"/>
      <c r="C487" s="204"/>
      <c r="D487" s="194" t="s">
        <v>159</v>
      </c>
      <c r="E487" s="205" t="s">
        <v>19</v>
      </c>
      <c r="F487" s="206" t="s">
        <v>1135</v>
      </c>
      <c r="G487" s="204"/>
      <c r="H487" s="207">
        <v>7</v>
      </c>
      <c r="I487" s="208"/>
      <c r="J487" s="204"/>
      <c r="K487" s="204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159</v>
      </c>
      <c r="AU487" s="213" t="s">
        <v>155</v>
      </c>
      <c r="AV487" s="14" t="s">
        <v>155</v>
      </c>
      <c r="AW487" s="14" t="s">
        <v>33</v>
      </c>
      <c r="AX487" s="14" t="s">
        <v>79</v>
      </c>
      <c r="AY487" s="213" t="s">
        <v>146</v>
      </c>
    </row>
    <row r="488" spans="1:65" s="12" customFormat="1" ht="22.9" customHeight="1">
      <c r="B488" s="158"/>
      <c r="C488" s="159"/>
      <c r="D488" s="160" t="s">
        <v>70</v>
      </c>
      <c r="E488" s="172" t="s">
        <v>719</v>
      </c>
      <c r="F488" s="172" t="s">
        <v>720</v>
      </c>
      <c r="G488" s="159"/>
      <c r="H488" s="159"/>
      <c r="I488" s="162"/>
      <c r="J488" s="173">
        <f>BK488</f>
        <v>0</v>
      </c>
      <c r="K488" s="159"/>
      <c r="L488" s="164"/>
      <c r="M488" s="165"/>
      <c r="N488" s="166"/>
      <c r="O488" s="166"/>
      <c r="P488" s="167">
        <f>SUM(P489:P524)</f>
        <v>0</v>
      </c>
      <c r="Q488" s="166"/>
      <c r="R488" s="167">
        <f>SUM(R489:R524)</f>
        <v>0.62681061999999999</v>
      </c>
      <c r="S488" s="166"/>
      <c r="T488" s="168">
        <f>SUM(T489:T524)</f>
        <v>0.12897240000000001</v>
      </c>
      <c r="AR488" s="169" t="s">
        <v>155</v>
      </c>
      <c r="AT488" s="170" t="s">
        <v>70</v>
      </c>
      <c r="AU488" s="170" t="s">
        <v>79</v>
      </c>
      <c r="AY488" s="169" t="s">
        <v>146</v>
      </c>
      <c r="BK488" s="171">
        <f>SUM(BK489:BK524)</f>
        <v>0</v>
      </c>
    </row>
    <row r="489" spans="1:65" s="2" customFormat="1" ht="16.5" customHeight="1">
      <c r="A489" s="35"/>
      <c r="B489" s="36"/>
      <c r="C489" s="174" t="s">
        <v>721</v>
      </c>
      <c r="D489" s="174" t="s">
        <v>149</v>
      </c>
      <c r="E489" s="175" t="s">
        <v>722</v>
      </c>
      <c r="F489" s="176" t="s">
        <v>723</v>
      </c>
      <c r="G489" s="177" t="s">
        <v>152</v>
      </c>
      <c r="H489" s="178">
        <v>416.04</v>
      </c>
      <c r="I489" s="179"/>
      <c r="J489" s="180">
        <f>ROUND(I489*H489,2)</f>
        <v>0</v>
      </c>
      <c r="K489" s="176" t="s">
        <v>153</v>
      </c>
      <c r="L489" s="40"/>
      <c r="M489" s="181" t="s">
        <v>19</v>
      </c>
      <c r="N489" s="182" t="s">
        <v>43</v>
      </c>
      <c r="O489" s="65"/>
      <c r="P489" s="183">
        <f>O489*H489</f>
        <v>0</v>
      </c>
      <c r="Q489" s="183">
        <v>0</v>
      </c>
      <c r="R489" s="183">
        <f>Q489*H489</f>
        <v>0</v>
      </c>
      <c r="S489" s="183">
        <v>0</v>
      </c>
      <c r="T489" s="18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85" t="s">
        <v>254</v>
      </c>
      <c r="AT489" s="185" t="s">
        <v>149</v>
      </c>
      <c r="AU489" s="185" t="s">
        <v>155</v>
      </c>
      <c r="AY489" s="18" t="s">
        <v>146</v>
      </c>
      <c r="BE489" s="186">
        <f>IF(N489="základní",J489,0)</f>
        <v>0</v>
      </c>
      <c r="BF489" s="186">
        <f>IF(N489="snížená",J489,0)</f>
        <v>0</v>
      </c>
      <c r="BG489" s="186">
        <f>IF(N489="zákl. přenesená",J489,0)</f>
        <v>0</v>
      </c>
      <c r="BH489" s="186">
        <f>IF(N489="sníž. přenesená",J489,0)</f>
        <v>0</v>
      </c>
      <c r="BI489" s="186">
        <f>IF(N489="nulová",J489,0)</f>
        <v>0</v>
      </c>
      <c r="BJ489" s="18" t="s">
        <v>155</v>
      </c>
      <c r="BK489" s="186">
        <f>ROUND(I489*H489,2)</f>
        <v>0</v>
      </c>
      <c r="BL489" s="18" t="s">
        <v>254</v>
      </c>
      <c r="BM489" s="185" t="s">
        <v>724</v>
      </c>
    </row>
    <row r="490" spans="1:65" s="2" customFormat="1" ht="11.25">
      <c r="A490" s="35"/>
      <c r="B490" s="36"/>
      <c r="C490" s="37"/>
      <c r="D490" s="187" t="s">
        <v>157</v>
      </c>
      <c r="E490" s="37"/>
      <c r="F490" s="188" t="s">
        <v>725</v>
      </c>
      <c r="G490" s="37"/>
      <c r="H490" s="37"/>
      <c r="I490" s="189"/>
      <c r="J490" s="37"/>
      <c r="K490" s="37"/>
      <c r="L490" s="40"/>
      <c r="M490" s="190"/>
      <c r="N490" s="191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157</v>
      </c>
      <c r="AU490" s="18" t="s">
        <v>155</v>
      </c>
    </row>
    <row r="491" spans="1:65" s="13" customFormat="1" ht="11.25">
      <c r="B491" s="192"/>
      <c r="C491" s="193"/>
      <c r="D491" s="194" t="s">
        <v>159</v>
      </c>
      <c r="E491" s="195" t="s">
        <v>19</v>
      </c>
      <c r="F491" s="196" t="s">
        <v>726</v>
      </c>
      <c r="G491" s="193"/>
      <c r="H491" s="195" t="s">
        <v>19</v>
      </c>
      <c r="I491" s="197"/>
      <c r="J491" s="193"/>
      <c r="K491" s="193"/>
      <c r="L491" s="198"/>
      <c r="M491" s="199"/>
      <c r="N491" s="200"/>
      <c r="O491" s="200"/>
      <c r="P491" s="200"/>
      <c r="Q491" s="200"/>
      <c r="R491" s="200"/>
      <c r="S491" s="200"/>
      <c r="T491" s="201"/>
      <c r="AT491" s="202" t="s">
        <v>159</v>
      </c>
      <c r="AU491" s="202" t="s">
        <v>155</v>
      </c>
      <c r="AV491" s="13" t="s">
        <v>79</v>
      </c>
      <c r="AW491" s="13" t="s">
        <v>33</v>
      </c>
      <c r="AX491" s="13" t="s">
        <v>71</v>
      </c>
      <c r="AY491" s="202" t="s">
        <v>146</v>
      </c>
    </row>
    <row r="492" spans="1:65" s="14" customFormat="1" ht="11.25">
      <c r="B492" s="203"/>
      <c r="C492" s="204"/>
      <c r="D492" s="194" t="s">
        <v>159</v>
      </c>
      <c r="E492" s="205" t="s">
        <v>19</v>
      </c>
      <c r="F492" s="206" t="s">
        <v>1136</v>
      </c>
      <c r="G492" s="204"/>
      <c r="H492" s="207">
        <v>122.304</v>
      </c>
      <c r="I492" s="208"/>
      <c r="J492" s="204"/>
      <c r="K492" s="204"/>
      <c r="L492" s="209"/>
      <c r="M492" s="210"/>
      <c r="N492" s="211"/>
      <c r="O492" s="211"/>
      <c r="P492" s="211"/>
      <c r="Q492" s="211"/>
      <c r="R492" s="211"/>
      <c r="S492" s="211"/>
      <c r="T492" s="212"/>
      <c r="AT492" s="213" t="s">
        <v>159</v>
      </c>
      <c r="AU492" s="213" t="s">
        <v>155</v>
      </c>
      <c r="AV492" s="14" t="s">
        <v>155</v>
      </c>
      <c r="AW492" s="14" t="s">
        <v>33</v>
      </c>
      <c r="AX492" s="14" t="s">
        <v>71</v>
      </c>
      <c r="AY492" s="213" t="s">
        <v>146</v>
      </c>
    </row>
    <row r="493" spans="1:65" s="14" customFormat="1" ht="11.25">
      <c r="B493" s="203"/>
      <c r="C493" s="204"/>
      <c r="D493" s="194" t="s">
        <v>159</v>
      </c>
      <c r="E493" s="205" t="s">
        <v>19</v>
      </c>
      <c r="F493" s="206" t="s">
        <v>1113</v>
      </c>
      <c r="G493" s="204"/>
      <c r="H493" s="207">
        <v>19.739000000000001</v>
      </c>
      <c r="I493" s="208"/>
      <c r="J493" s="204"/>
      <c r="K493" s="204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159</v>
      </c>
      <c r="AU493" s="213" t="s">
        <v>155</v>
      </c>
      <c r="AV493" s="14" t="s">
        <v>155</v>
      </c>
      <c r="AW493" s="14" t="s">
        <v>33</v>
      </c>
      <c r="AX493" s="14" t="s">
        <v>71</v>
      </c>
      <c r="AY493" s="213" t="s">
        <v>146</v>
      </c>
    </row>
    <row r="494" spans="1:65" s="14" customFormat="1" ht="11.25">
      <c r="B494" s="203"/>
      <c r="C494" s="204"/>
      <c r="D494" s="194" t="s">
        <v>159</v>
      </c>
      <c r="E494" s="205" t="s">
        <v>19</v>
      </c>
      <c r="F494" s="206" t="s">
        <v>1137</v>
      </c>
      <c r="G494" s="204"/>
      <c r="H494" s="207">
        <v>214.76</v>
      </c>
      <c r="I494" s="208"/>
      <c r="J494" s="204"/>
      <c r="K494" s="204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159</v>
      </c>
      <c r="AU494" s="213" t="s">
        <v>155</v>
      </c>
      <c r="AV494" s="14" t="s">
        <v>155</v>
      </c>
      <c r="AW494" s="14" t="s">
        <v>33</v>
      </c>
      <c r="AX494" s="14" t="s">
        <v>71</v>
      </c>
      <c r="AY494" s="213" t="s">
        <v>146</v>
      </c>
    </row>
    <row r="495" spans="1:65" s="14" customFormat="1" ht="11.25">
      <c r="B495" s="203"/>
      <c r="C495" s="204"/>
      <c r="D495" s="194" t="s">
        <v>159</v>
      </c>
      <c r="E495" s="205" t="s">
        <v>19</v>
      </c>
      <c r="F495" s="206" t="s">
        <v>1138</v>
      </c>
      <c r="G495" s="204"/>
      <c r="H495" s="207">
        <v>59.237000000000002</v>
      </c>
      <c r="I495" s="208"/>
      <c r="J495" s="204"/>
      <c r="K495" s="204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159</v>
      </c>
      <c r="AU495" s="213" t="s">
        <v>155</v>
      </c>
      <c r="AV495" s="14" t="s">
        <v>155</v>
      </c>
      <c r="AW495" s="14" t="s">
        <v>33</v>
      </c>
      <c r="AX495" s="14" t="s">
        <v>71</v>
      </c>
      <c r="AY495" s="213" t="s">
        <v>146</v>
      </c>
    </row>
    <row r="496" spans="1:65" s="15" customFormat="1" ht="11.25">
      <c r="B496" s="214"/>
      <c r="C496" s="215"/>
      <c r="D496" s="194" t="s">
        <v>159</v>
      </c>
      <c r="E496" s="216" t="s">
        <v>19</v>
      </c>
      <c r="F496" s="217" t="s">
        <v>164</v>
      </c>
      <c r="G496" s="215"/>
      <c r="H496" s="218">
        <v>416.04</v>
      </c>
      <c r="I496" s="219"/>
      <c r="J496" s="215"/>
      <c r="K496" s="215"/>
      <c r="L496" s="220"/>
      <c r="M496" s="221"/>
      <c r="N496" s="222"/>
      <c r="O496" s="222"/>
      <c r="P496" s="222"/>
      <c r="Q496" s="222"/>
      <c r="R496" s="222"/>
      <c r="S496" s="222"/>
      <c r="T496" s="223"/>
      <c r="AT496" s="224" t="s">
        <v>159</v>
      </c>
      <c r="AU496" s="224" t="s">
        <v>155</v>
      </c>
      <c r="AV496" s="15" t="s">
        <v>154</v>
      </c>
      <c r="AW496" s="15" t="s">
        <v>33</v>
      </c>
      <c r="AX496" s="15" t="s">
        <v>79</v>
      </c>
      <c r="AY496" s="224" t="s">
        <v>146</v>
      </c>
    </row>
    <row r="497" spans="1:65" s="2" customFormat="1" ht="16.5" customHeight="1">
      <c r="A497" s="35"/>
      <c r="B497" s="36"/>
      <c r="C497" s="174" t="s">
        <v>730</v>
      </c>
      <c r="D497" s="174" t="s">
        <v>149</v>
      </c>
      <c r="E497" s="175" t="s">
        <v>731</v>
      </c>
      <c r="F497" s="176" t="s">
        <v>732</v>
      </c>
      <c r="G497" s="177" t="s">
        <v>152</v>
      </c>
      <c r="H497" s="178">
        <v>416.04</v>
      </c>
      <c r="I497" s="179"/>
      <c r="J497" s="180">
        <f>ROUND(I497*H497,2)</f>
        <v>0</v>
      </c>
      <c r="K497" s="176" t="s">
        <v>153</v>
      </c>
      <c r="L497" s="40"/>
      <c r="M497" s="181" t="s">
        <v>19</v>
      </c>
      <c r="N497" s="182" t="s">
        <v>43</v>
      </c>
      <c r="O497" s="65"/>
      <c r="P497" s="183">
        <f>O497*H497</f>
        <v>0</v>
      </c>
      <c r="Q497" s="183">
        <v>1E-3</v>
      </c>
      <c r="R497" s="183">
        <f>Q497*H497</f>
        <v>0.41604000000000002</v>
      </c>
      <c r="S497" s="183">
        <v>3.1E-4</v>
      </c>
      <c r="T497" s="184">
        <f>S497*H497</f>
        <v>0.12897240000000001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5" t="s">
        <v>254</v>
      </c>
      <c r="AT497" s="185" t="s">
        <v>149</v>
      </c>
      <c r="AU497" s="185" t="s">
        <v>155</v>
      </c>
      <c r="AY497" s="18" t="s">
        <v>146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18" t="s">
        <v>155</v>
      </c>
      <c r="BK497" s="186">
        <f>ROUND(I497*H497,2)</f>
        <v>0</v>
      </c>
      <c r="BL497" s="18" t="s">
        <v>254</v>
      </c>
      <c r="BM497" s="185" t="s">
        <v>733</v>
      </c>
    </row>
    <row r="498" spans="1:65" s="2" customFormat="1" ht="11.25">
      <c r="A498" s="35"/>
      <c r="B498" s="36"/>
      <c r="C498" s="37"/>
      <c r="D498" s="187" t="s">
        <v>157</v>
      </c>
      <c r="E498" s="37"/>
      <c r="F498" s="188" t="s">
        <v>734</v>
      </c>
      <c r="G498" s="37"/>
      <c r="H498" s="37"/>
      <c r="I498" s="189"/>
      <c r="J498" s="37"/>
      <c r="K498" s="37"/>
      <c r="L498" s="40"/>
      <c r="M498" s="190"/>
      <c r="N498" s="191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157</v>
      </c>
      <c r="AU498" s="18" t="s">
        <v>155</v>
      </c>
    </row>
    <row r="499" spans="1:65" s="13" customFormat="1" ht="11.25">
      <c r="B499" s="192"/>
      <c r="C499" s="193"/>
      <c r="D499" s="194" t="s">
        <v>159</v>
      </c>
      <c r="E499" s="195" t="s">
        <v>19</v>
      </c>
      <c r="F499" s="196" t="s">
        <v>726</v>
      </c>
      <c r="G499" s="193"/>
      <c r="H499" s="195" t="s">
        <v>19</v>
      </c>
      <c r="I499" s="197"/>
      <c r="J499" s="193"/>
      <c r="K499" s="193"/>
      <c r="L499" s="198"/>
      <c r="M499" s="199"/>
      <c r="N499" s="200"/>
      <c r="O499" s="200"/>
      <c r="P499" s="200"/>
      <c r="Q499" s="200"/>
      <c r="R499" s="200"/>
      <c r="S499" s="200"/>
      <c r="T499" s="201"/>
      <c r="AT499" s="202" t="s">
        <v>159</v>
      </c>
      <c r="AU499" s="202" t="s">
        <v>155</v>
      </c>
      <c r="AV499" s="13" t="s">
        <v>79</v>
      </c>
      <c r="AW499" s="13" t="s">
        <v>33</v>
      </c>
      <c r="AX499" s="13" t="s">
        <v>71</v>
      </c>
      <c r="AY499" s="202" t="s">
        <v>146</v>
      </c>
    </row>
    <row r="500" spans="1:65" s="14" customFormat="1" ht="11.25">
      <c r="B500" s="203"/>
      <c r="C500" s="204"/>
      <c r="D500" s="194" t="s">
        <v>159</v>
      </c>
      <c r="E500" s="205" t="s">
        <v>19</v>
      </c>
      <c r="F500" s="206" t="s">
        <v>1136</v>
      </c>
      <c r="G500" s="204"/>
      <c r="H500" s="207">
        <v>122.304</v>
      </c>
      <c r="I500" s="208"/>
      <c r="J500" s="204"/>
      <c r="K500" s="204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159</v>
      </c>
      <c r="AU500" s="213" t="s">
        <v>155</v>
      </c>
      <c r="AV500" s="14" t="s">
        <v>155</v>
      </c>
      <c r="AW500" s="14" t="s">
        <v>33</v>
      </c>
      <c r="AX500" s="14" t="s">
        <v>71</v>
      </c>
      <c r="AY500" s="213" t="s">
        <v>146</v>
      </c>
    </row>
    <row r="501" spans="1:65" s="14" customFormat="1" ht="11.25">
      <c r="B501" s="203"/>
      <c r="C501" s="204"/>
      <c r="D501" s="194" t="s">
        <v>159</v>
      </c>
      <c r="E501" s="205" t="s">
        <v>19</v>
      </c>
      <c r="F501" s="206" t="s">
        <v>1113</v>
      </c>
      <c r="G501" s="204"/>
      <c r="H501" s="207">
        <v>19.739000000000001</v>
      </c>
      <c r="I501" s="208"/>
      <c r="J501" s="204"/>
      <c r="K501" s="204"/>
      <c r="L501" s="209"/>
      <c r="M501" s="210"/>
      <c r="N501" s="211"/>
      <c r="O501" s="211"/>
      <c r="P501" s="211"/>
      <c r="Q501" s="211"/>
      <c r="R501" s="211"/>
      <c r="S501" s="211"/>
      <c r="T501" s="212"/>
      <c r="AT501" s="213" t="s">
        <v>159</v>
      </c>
      <c r="AU501" s="213" t="s">
        <v>155</v>
      </c>
      <c r="AV501" s="14" t="s">
        <v>155</v>
      </c>
      <c r="AW501" s="14" t="s">
        <v>33</v>
      </c>
      <c r="AX501" s="14" t="s">
        <v>71</v>
      </c>
      <c r="AY501" s="213" t="s">
        <v>146</v>
      </c>
    </row>
    <row r="502" spans="1:65" s="14" customFormat="1" ht="11.25">
      <c r="B502" s="203"/>
      <c r="C502" s="204"/>
      <c r="D502" s="194" t="s">
        <v>159</v>
      </c>
      <c r="E502" s="205" t="s">
        <v>19</v>
      </c>
      <c r="F502" s="206" t="s">
        <v>1137</v>
      </c>
      <c r="G502" s="204"/>
      <c r="H502" s="207">
        <v>214.76</v>
      </c>
      <c r="I502" s="208"/>
      <c r="J502" s="204"/>
      <c r="K502" s="204"/>
      <c r="L502" s="209"/>
      <c r="M502" s="210"/>
      <c r="N502" s="211"/>
      <c r="O502" s="211"/>
      <c r="P502" s="211"/>
      <c r="Q502" s="211"/>
      <c r="R502" s="211"/>
      <c r="S502" s="211"/>
      <c r="T502" s="212"/>
      <c r="AT502" s="213" t="s">
        <v>159</v>
      </c>
      <c r="AU502" s="213" t="s">
        <v>155</v>
      </c>
      <c r="AV502" s="14" t="s">
        <v>155</v>
      </c>
      <c r="AW502" s="14" t="s">
        <v>33</v>
      </c>
      <c r="AX502" s="14" t="s">
        <v>71</v>
      </c>
      <c r="AY502" s="213" t="s">
        <v>146</v>
      </c>
    </row>
    <row r="503" spans="1:65" s="14" customFormat="1" ht="11.25">
      <c r="B503" s="203"/>
      <c r="C503" s="204"/>
      <c r="D503" s="194" t="s">
        <v>159</v>
      </c>
      <c r="E503" s="205" t="s">
        <v>19</v>
      </c>
      <c r="F503" s="206" t="s">
        <v>1138</v>
      </c>
      <c r="G503" s="204"/>
      <c r="H503" s="207">
        <v>59.237000000000002</v>
      </c>
      <c r="I503" s="208"/>
      <c r="J503" s="204"/>
      <c r="K503" s="204"/>
      <c r="L503" s="209"/>
      <c r="M503" s="210"/>
      <c r="N503" s="211"/>
      <c r="O503" s="211"/>
      <c r="P503" s="211"/>
      <c r="Q503" s="211"/>
      <c r="R503" s="211"/>
      <c r="S503" s="211"/>
      <c r="T503" s="212"/>
      <c r="AT503" s="213" t="s">
        <v>159</v>
      </c>
      <c r="AU503" s="213" t="s">
        <v>155</v>
      </c>
      <c r="AV503" s="14" t="s">
        <v>155</v>
      </c>
      <c r="AW503" s="14" t="s">
        <v>33</v>
      </c>
      <c r="AX503" s="14" t="s">
        <v>71</v>
      </c>
      <c r="AY503" s="213" t="s">
        <v>146</v>
      </c>
    </row>
    <row r="504" spans="1:65" s="15" customFormat="1" ht="11.25">
      <c r="B504" s="214"/>
      <c r="C504" s="215"/>
      <c r="D504" s="194" t="s">
        <v>159</v>
      </c>
      <c r="E504" s="216" t="s">
        <v>19</v>
      </c>
      <c r="F504" s="217" t="s">
        <v>164</v>
      </c>
      <c r="G504" s="215"/>
      <c r="H504" s="218">
        <v>416.04</v>
      </c>
      <c r="I504" s="219"/>
      <c r="J504" s="215"/>
      <c r="K504" s="215"/>
      <c r="L504" s="220"/>
      <c r="M504" s="221"/>
      <c r="N504" s="222"/>
      <c r="O504" s="222"/>
      <c r="P504" s="222"/>
      <c r="Q504" s="222"/>
      <c r="R504" s="222"/>
      <c r="S504" s="222"/>
      <c r="T504" s="223"/>
      <c r="AT504" s="224" t="s">
        <v>159</v>
      </c>
      <c r="AU504" s="224" t="s">
        <v>155</v>
      </c>
      <c r="AV504" s="15" t="s">
        <v>154</v>
      </c>
      <c r="AW504" s="15" t="s">
        <v>33</v>
      </c>
      <c r="AX504" s="15" t="s">
        <v>79</v>
      </c>
      <c r="AY504" s="224" t="s">
        <v>146</v>
      </c>
    </row>
    <row r="505" spans="1:65" s="2" customFormat="1" ht="16.5" customHeight="1">
      <c r="A505" s="35"/>
      <c r="B505" s="36"/>
      <c r="C505" s="174" t="s">
        <v>735</v>
      </c>
      <c r="D505" s="174" t="s">
        <v>149</v>
      </c>
      <c r="E505" s="175" t="s">
        <v>736</v>
      </c>
      <c r="F505" s="176" t="s">
        <v>737</v>
      </c>
      <c r="G505" s="177" t="s">
        <v>152</v>
      </c>
      <c r="H505" s="178">
        <v>458.197</v>
      </c>
      <c r="I505" s="179"/>
      <c r="J505" s="180">
        <f>ROUND(I505*H505,2)</f>
        <v>0</v>
      </c>
      <c r="K505" s="176" t="s">
        <v>153</v>
      </c>
      <c r="L505" s="40"/>
      <c r="M505" s="181" t="s">
        <v>19</v>
      </c>
      <c r="N505" s="182" t="s">
        <v>43</v>
      </c>
      <c r="O505" s="65"/>
      <c r="P505" s="183">
        <f>O505*H505</f>
        <v>0</v>
      </c>
      <c r="Q505" s="183">
        <v>2.0000000000000001E-4</v>
      </c>
      <c r="R505" s="183">
        <f>Q505*H505</f>
        <v>9.163940000000001E-2</v>
      </c>
      <c r="S505" s="183">
        <v>0</v>
      </c>
      <c r="T505" s="18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85" t="s">
        <v>254</v>
      </c>
      <c r="AT505" s="185" t="s">
        <v>149</v>
      </c>
      <c r="AU505" s="185" t="s">
        <v>155</v>
      </c>
      <c r="AY505" s="18" t="s">
        <v>146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18" t="s">
        <v>155</v>
      </c>
      <c r="BK505" s="186">
        <f>ROUND(I505*H505,2)</f>
        <v>0</v>
      </c>
      <c r="BL505" s="18" t="s">
        <v>254</v>
      </c>
      <c r="BM505" s="185" t="s">
        <v>738</v>
      </c>
    </row>
    <row r="506" spans="1:65" s="2" customFormat="1" ht="11.25">
      <c r="A506" s="35"/>
      <c r="B506" s="36"/>
      <c r="C506" s="37"/>
      <c r="D506" s="187" t="s">
        <v>157</v>
      </c>
      <c r="E506" s="37"/>
      <c r="F506" s="188" t="s">
        <v>739</v>
      </c>
      <c r="G506" s="37"/>
      <c r="H506" s="37"/>
      <c r="I506" s="189"/>
      <c r="J506" s="37"/>
      <c r="K506" s="37"/>
      <c r="L506" s="40"/>
      <c r="M506" s="190"/>
      <c r="N506" s="191"/>
      <c r="O506" s="65"/>
      <c r="P506" s="65"/>
      <c r="Q506" s="65"/>
      <c r="R506" s="65"/>
      <c r="S506" s="65"/>
      <c r="T506" s="66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157</v>
      </c>
      <c r="AU506" s="18" t="s">
        <v>155</v>
      </c>
    </row>
    <row r="507" spans="1:65" s="13" customFormat="1" ht="11.25">
      <c r="B507" s="192"/>
      <c r="C507" s="193"/>
      <c r="D507" s="194" t="s">
        <v>159</v>
      </c>
      <c r="E507" s="195" t="s">
        <v>19</v>
      </c>
      <c r="F507" s="196" t="s">
        <v>726</v>
      </c>
      <c r="G507" s="193"/>
      <c r="H507" s="195" t="s">
        <v>19</v>
      </c>
      <c r="I507" s="197"/>
      <c r="J507" s="193"/>
      <c r="K507" s="193"/>
      <c r="L507" s="198"/>
      <c r="M507" s="199"/>
      <c r="N507" s="200"/>
      <c r="O507" s="200"/>
      <c r="P507" s="200"/>
      <c r="Q507" s="200"/>
      <c r="R507" s="200"/>
      <c r="S507" s="200"/>
      <c r="T507" s="201"/>
      <c r="AT507" s="202" t="s">
        <v>159</v>
      </c>
      <c r="AU507" s="202" t="s">
        <v>155</v>
      </c>
      <c r="AV507" s="13" t="s">
        <v>79</v>
      </c>
      <c r="AW507" s="13" t="s">
        <v>33</v>
      </c>
      <c r="AX507" s="13" t="s">
        <v>71</v>
      </c>
      <c r="AY507" s="202" t="s">
        <v>146</v>
      </c>
    </row>
    <row r="508" spans="1:65" s="14" customFormat="1" ht="11.25">
      <c r="B508" s="203"/>
      <c r="C508" s="204"/>
      <c r="D508" s="194" t="s">
        <v>159</v>
      </c>
      <c r="E508" s="205" t="s">
        <v>19</v>
      </c>
      <c r="F508" s="206" t="s">
        <v>1136</v>
      </c>
      <c r="G508" s="204"/>
      <c r="H508" s="207">
        <v>122.304</v>
      </c>
      <c r="I508" s="208"/>
      <c r="J508" s="204"/>
      <c r="K508" s="204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159</v>
      </c>
      <c r="AU508" s="213" t="s">
        <v>155</v>
      </c>
      <c r="AV508" s="14" t="s">
        <v>155</v>
      </c>
      <c r="AW508" s="14" t="s">
        <v>33</v>
      </c>
      <c r="AX508" s="14" t="s">
        <v>71</v>
      </c>
      <c r="AY508" s="213" t="s">
        <v>146</v>
      </c>
    </row>
    <row r="509" spans="1:65" s="14" customFormat="1" ht="11.25">
      <c r="B509" s="203"/>
      <c r="C509" s="204"/>
      <c r="D509" s="194" t="s">
        <v>159</v>
      </c>
      <c r="E509" s="205" t="s">
        <v>19</v>
      </c>
      <c r="F509" s="206" t="s">
        <v>1113</v>
      </c>
      <c r="G509" s="204"/>
      <c r="H509" s="207">
        <v>19.739000000000001</v>
      </c>
      <c r="I509" s="208"/>
      <c r="J509" s="204"/>
      <c r="K509" s="204"/>
      <c r="L509" s="209"/>
      <c r="M509" s="210"/>
      <c r="N509" s="211"/>
      <c r="O509" s="211"/>
      <c r="P509" s="211"/>
      <c r="Q509" s="211"/>
      <c r="R509" s="211"/>
      <c r="S509" s="211"/>
      <c r="T509" s="212"/>
      <c r="AT509" s="213" t="s">
        <v>159</v>
      </c>
      <c r="AU509" s="213" t="s">
        <v>155</v>
      </c>
      <c r="AV509" s="14" t="s">
        <v>155</v>
      </c>
      <c r="AW509" s="14" t="s">
        <v>33</v>
      </c>
      <c r="AX509" s="14" t="s">
        <v>71</v>
      </c>
      <c r="AY509" s="213" t="s">
        <v>146</v>
      </c>
    </row>
    <row r="510" spans="1:65" s="14" customFormat="1" ht="11.25">
      <c r="B510" s="203"/>
      <c r="C510" s="204"/>
      <c r="D510" s="194" t="s">
        <v>159</v>
      </c>
      <c r="E510" s="205" t="s">
        <v>19</v>
      </c>
      <c r="F510" s="206" t="s">
        <v>1137</v>
      </c>
      <c r="G510" s="204"/>
      <c r="H510" s="207">
        <v>214.76</v>
      </c>
      <c r="I510" s="208"/>
      <c r="J510" s="204"/>
      <c r="K510" s="204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159</v>
      </c>
      <c r="AU510" s="213" t="s">
        <v>155</v>
      </c>
      <c r="AV510" s="14" t="s">
        <v>155</v>
      </c>
      <c r="AW510" s="14" t="s">
        <v>33</v>
      </c>
      <c r="AX510" s="14" t="s">
        <v>71</v>
      </c>
      <c r="AY510" s="213" t="s">
        <v>146</v>
      </c>
    </row>
    <row r="511" spans="1:65" s="14" customFormat="1" ht="11.25">
      <c r="B511" s="203"/>
      <c r="C511" s="204"/>
      <c r="D511" s="194" t="s">
        <v>159</v>
      </c>
      <c r="E511" s="205" t="s">
        <v>19</v>
      </c>
      <c r="F511" s="206" t="s">
        <v>1138</v>
      </c>
      <c r="G511" s="204"/>
      <c r="H511" s="207">
        <v>59.237000000000002</v>
      </c>
      <c r="I511" s="208"/>
      <c r="J511" s="204"/>
      <c r="K511" s="204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159</v>
      </c>
      <c r="AU511" s="213" t="s">
        <v>155</v>
      </c>
      <c r="AV511" s="14" t="s">
        <v>155</v>
      </c>
      <c r="AW511" s="14" t="s">
        <v>33</v>
      </c>
      <c r="AX511" s="14" t="s">
        <v>71</v>
      </c>
      <c r="AY511" s="213" t="s">
        <v>146</v>
      </c>
    </row>
    <row r="512" spans="1:65" s="14" customFormat="1" ht="11.25">
      <c r="B512" s="203"/>
      <c r="C512" s="204"/>
      <c r="D512" s="194" t="s">
        <v>159</v>
      </c>
      <c r="E512" s="205" t="s">
        <v>19</v>
      </c>
      <c r="F512" s="206" t="s">
        <v>1106</v>
      </c>
      <c r="G512" s="204"/>
      <c r="H512" s="207">
        <v>16.887</v>
      </c>
      <c r="I512" s="208"/>
      <c r="J512" s="204"/>
      <c r="K512" s="204"/>
      <c r="L512" s="209"/>
      <c r="M512" s="210"/>
      <c r="N512" s="211"/>
      <c r="O512" s="211"/>
      <c r="P512" s="211"/>
      <c r="Q512" s="211"/>
      <c r="R512" s="211"/>
      <c r="S512" s="211"/>
      <c r="T512" s="212"/>
      <c r="AT512" s="213" t="s">
        <v>159</v>
      </c>
      <c r="AU512" s="213" t="s">
        <v>155</v>
      </c>
      <c r="AV512" s="14" t="s">
        <v>155</v>
      </c>
      <c r="AW512" s="14" t="s">
        <v>33</v>
      </c>
      <c r="AX512" s="14" t="s">
        <v>71</v>
      </c>
      <c r="AY512" s="213" t="s">
        <v>146</v>
      </c>
    </row>
    <row r="513" spans="1:65" s="14" customFormat="1" ht="11.25">
      <c r="B513" s="203"/>
      <c r="C513" s="204"/>
      <c r="D513" s="194" t="s">
        <v>159</v>
      </c>
      <c r="E513" s="205" t="s">
        <v>19</v>
      </c>
      <c r="F513" s="206" t="s">
        <v>1139</v>
      </c>
      <c r="G513" s="204"/>
      <c r="H513" s="207">
        <v>25.27</v>
      </c>
      <c r="I513" s="208"/>
      <c r="J513" s="204"/>
      <c r="K513" s="204"/>
      <c r="L513" s="209"/>
      <c r="M513" s="210"/>
      <c r="N513" s="211"/>
      <c r="O513" s="211"/>
      <c r="P513" s="211"/>
      <c r="Q513" s="211"/>
      <c r="R513" s="211"/>
      <c r="S513" s="211"/>
      <c r="T513" s="212"/>
      <c r="AT513" s="213" t="s">
        <v>159</v>
      </c>
      <c r="AU513" s="213" t="s">
        <v>155</v>
      </c>
      <c r="AV513" s="14" t="s">
        <v>155</v>
      </c>
      <c r="AW513" s="14" t="s">
        <v>33</v>
      </c>
      <c r="AX513" s="14" t="s">
        <v>71</v>
      </c>
      <c r="AY513" s="213" t="s">
        <v>146</v>
      </c>
    </row>
    <row r="514" spans="1:65" s="15" customFormat="1" ht="11.25">
      <c r="B514" s="214"/>
      <c r="C514" s="215"/>
      <c r="D514" s="194" t="s">
        <v>159</v>
      </c>
      <c r="E514" s="216" t="s">
        <v>19</v>
      </c>
      <c r="F514" s="217" t="s">
        <v>164</v>
      </c>
      <c r="G514" s="215"/>
      <c r="H514" s="218">
        <v>458.197</v>
      </c>
      <c r="I514" s="219"/>
      <c r="J514" s="215"/>
      <c r="K514" s="215"/>
      <c r="L514" s="220"/>
      <c r="M514" s="221"/>
      <c r="N514" s="222"/>
      <c r="O514" s="222"/>
      <c r="P514" s="222"/>
      <c r="Q514" s="222"/>
      <c r="R514" s="222"/>
      <c r="S514" s="222"/>
      <c r="T514" s="223"/>
      <c r="AT514" s="224" t="s">
        <v>159</v>
      </c>
      <c r="AU514" s="224" t="s">
        <v>155</v>
      </c>
      <c r="AV514" s="15" t="s">
        <v>154</v>
      </c>
      <c r="AW514" s="15" t="s">
        <v>33</v>
      </c>
      <c r="AX514" s="15" t="s">
        <v>79</v>
      </c>
      <c r="AY514" s="224" t="s">
        <v>146</v>
      </c>
    </row>
    <row r="515" spans="1:65" s="2" customFormat="1" ht="24.2" customHeight="1">
      <c r="A515" s="35"/>
      <c r="B515" s="36"/>
      <c r="C515" s="174" t="s">
        <v>741</v>
      </c>
      <c r="D515" s="174" t="s">
        <v>149</v>
      </c>
      <c r="E515" s="175" t="s">
        <v>742</v>
      </c>
      <c r="F515" s="176" t="s">
        <v>743</v>
      </c>
      <c r="G515" s="177" t="s">
        <v>152</v>
      </c>
      <c r="H515" s="178">
        <v>458.197</v>
      </c>
      <c r="I515" s="179"/>
      <c r="J515" s="180">
        <f>ROUND(I515*H515,2)</f>
        <v>0</v>
      </c>
      <c r="K515" s="176" t="s">
        <v>153</v>
      </c>
      <c r="L515" s="40"/>
      <c r="M515" s="181" t="s">
        <v>19</v>
      </c>
      <c r="N515" s="182" t="s">
        <v>43</v>
      </c>
      <c r="O515" s="65"/>
      <c r="P515" s="183">
        <f>O515*H515</f>
        <v>0</v>
      </c>
      <c r="Q515" s="183">
        <v>2.5999999999999998E-4</v>
      </c>
      <c r="R515" s="183">
        <f>Q515*H515</f>
        <v>0.11913122</v>
      </c>
      <c r="S515" s="183">
        <v>0</v>
      </c>
      <c r="T515" s="184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85" t="s">
        <v>254</v>
      </c>
      <c r="AT515" s="185" t="s">
        <v>149</v>
      </c>
      <c r="AU515" s="185" t="s">
        <v>155</v>
      </c>
      <c r="AY515" s="18" t="s">
        <v>146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18" t="s">
        <v>155</v>
      </c>
      <c r="BK515" s="186">
        <f>ROUND(I515*H515,2)</f>
        <v>0</v>
      </c>
      <c r="BL515" s="18" t="s">
        <v>254</v>
      </c>
      <c r="BM515" s="185" t="s">
        <v>744</v>
      </c>
    </row>
    <row r="516" spans="1:65" s="2" customFormat="1" ht="11.25">
      <c r="A516" s="35"/>
      <c r="B516" s="36"/>
      <c r="C516" s="37"/>
      <c r="D516" s="187" t="s">
        <v>157</v>
      </c>
      <c r="E516" s="37"/>
      <c r="F516" s="188" t="s">
        <v>745</v>
      </c>
      <c r="G516" s="37"/>
      <c r="H516" s="37"/>
      <c r="I516" s="189"/>
      <c r="J516" s="37"/>
      <c r="K516" s="37"/>
      <c r="L516" s="40"/>
      <c r="M516" s="190"/>
      <c r="N516" s="191"/>
      <c r="O516" s="65"/>
      <c r="P516" s="65"/>
      <c r="Q516" s="65"/>
      <c r="R516" s="65"/>
      <c r="S516" s="65"/>
      <c r="T516" s="66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157</v>
      </c>
      <c r="AU516" s="18" t="s">
        <v>155</v>
      </c>
    </row>
    <row r="517" spans="1:65" s="13" customFormat="1" ht="11.25">
      <c r="B517" s="192"/>
      <c r="C517" s="193"/>
      <c r="D517" s="194" t="s">
        <v>159</v>
      </c>
      <c r="E517" s="195" t="s">
        <v>19</v>
      </c>
      <c r="F517" s="196" t="s">
        <v>726</v>
      </c>
      <c r="G517" s="193"/>
      <c r="H517" s="195" t="s">
        <v>19</v>
      </c>
      <c r="I517" s="197"/>
      <c r="J517" s="193"/>
      <c r="K517" s="193"/>
      <c r="L517" s="198"/>
      <c r="M517" s="199"/>
      <c r="N517" s="200"/>
      <c r="O517" s="200"/>
      <c r="P517" s="200"/>
      <c r="Q517" s="200"/>
      <c r="R517" s="200"/>
      <c r="S517" s="200"/>
      <c r="T517" s="201"/>
      <c r="AT517" s="202" t="s">
        <v>159</v>
      </c>
      <c r="AU517" s="202" t="s">
        <v>155</v>
      </c>
      <c r="AV517" s="13" t="s">
        <v>79</v>
      </c>
      <c r="AW517" s="13" t="s">
        <v>33</v>
      </c>
      <c r="AX517" s="13" t="s">
        <v>71</v>
      </c>
      <c r="AY517" s="202" t="s">
        <v>146</v>
      </c>
    </row>
    <row r="518" spans="1:65" s="14" customFormat="1" ht="11.25">
      <c r="B518" s="203"/>
      <c r="C518" s="204"/>
      <c r="D518" s="194" t="s">
        <v>159</v>
      </c>
      <c r="E518" s="205" t="s">
        <v>19</v>
      </c>
      <c r="F518" s="206" t="s">
        <v>1136</v>
      </c>
      <c r="G518" s="204"/>
      <c r="H518" s="207">
        <v>122.304</v>
      </c>
      <c r="I518" s="208"/>
      <c r="J518" s="204"/>
      <c r="K518" s="204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159</v>
      </c>
      <c r="AU518" s="213" t="s">
        <v>155</v>
      </c>
      <c r="AV518" s="14" t="s">
        <v>155</v>
      </c>
      <c r="AW518" s="14" t="s">
        <v>33</v>
      </c>
      <c r="AX518" s="14" t="s">
        <v>71</v>
      </c>
      <c r="AY518" s="213" t="s">
        <v>146</v>
      </c>
    </row>
    <row r="519" spans="1:65" s="14" customFormat="1" ht="11.25">
      <c r="B519" s="203"/>
      <c r="C519" s="204"/>
      <c r="D519" s="194" t="s">
        <v>159</v>
      </c>
      <c r="E519" s="205" t="s">
        <v>19</v>
      </c>
      <c r="F519" s="206" t="s">
        <v>1113</v>
      </c>
      <c r="G519" s="204"/>
      <c r="H519" s="207">
        <v>19.739000000000001</v>
      </c>
      <c r="I519" s="208"/>
      <c r="J519" s="204"/>
      <c r="K519" s="204"/>
      <c r="L519" s="209"/>
      <c r="M519" s="210"/>
      <c r="N519" s="211"/>
      <c r="O519" s="211"/>
      <c r="P519" s="211"/>
      <c r="Q519" s="211"/>
      <c r="R519" s="211"/>
      <c r="S519" s="211"/>
      <c r="T519" s="212"/>
      <c r="AT519" s="213" t="s">
        <v>159</v>
      </c>
      <c r="AU519" s="213" t="s">
        <v>155</v>
      </c>
      <c r="AV519" s="14" t="s">
        <v>155</v>
      </c>
      <c r="AW519" s="14" t="s">
        <v>33</v>
      </c>
      <c r="AX519" s="14" t="s">
        <v>71</v>
      </c>
      <c r="AY519" s="213" t="s">
        <v>146</v>
      </c>
    </row>
    <row r="520" spans="1:65" s="14" customFormat="1" ht="11.25">
      <c r="B520" s="203"/>
      <c r="C520" s="204"/>
      <c r="D520" s="194" t="s">
        <v>159</v>
      </c>
      <c r="E520" s="205" t="s">
        <v>19</v>
      </c>
      <c r="F520" s="206" t="s">
        <v>1137</v>
      </c>
      <c r="G520" s="204"/>
      <c r="H520" s="207">
        <v>214.76</v>
      </c>
      <c r="I520" s="208"/>
      <c r="J520" s="204"/>
      <c r="K520" s="204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159</v>
      </c>
      <c r="AU520" s="213" t="s">
        <v>155</v>
      </c>
      <c r="AV520" s="14" t="s">
        <v>155</v>
      </c>
      <c r="AW520" s="14" t="s">
        <v>33</v>
      </c>
      <c r="AX520" s="14" t="s">
        <v>71</v>
      </c>
      <c r="AY520" s="213" t="s">
        <v>146</v>
      </c>
    </row>
    <row r="521" spans="1:65" s="14" customFormat="1" ht="11.25">
      <c r="B521" s="203"/>
      <c r="C521" s="204"/>
      <c r="D521" s="194" t="s">
        <v>159</v>
      </c>
      <c r="E521" s="205" t="s">
        <v>19</v>
      </c>
      <c r="F521" s="206" t="s">
        <v>1138</v>
      </c>
      <c r="G521" s="204"/>
      <c r="H521" s="207">
        <v>59.237000000000002</v>
      </c>
      <c r="I521" s="208"/>
      <c r="J521" s="204"/>
      <c r="K521" s="204"/>
      <c r="L521" s="209"/>
      <c r="M521" s="210"/>
      <c r="N521" s="211"/>
      <c r="O521" s="211"/>
      <c r="P521" s="211"/>
      <c r="Q521" s="211"/>
      <c r="R521" s="211"/>
      <c r="S521" s="211"/>
      <c r="T521" s="212"/>
      <c r="AT521" s="213" t="s">
        <v>159</v>
      </c>
      <c r="AU521" s="213" t="s">
        <v>155</v>
      </c>
      <c r="AV521" s="14" t="s">
        <v>155</v>
      </c>
      <c r="AW521" s="14" t="s">
        <v>33</v>
      </c>
      <c r="AX521" s="14" t="s">
        <v>71</v>
      </c>
      <c r="AY521" s="213" t="s">
        <v>146</v>
      </c>
    </row>
    <row r="522" spans="1:65" s="14" customFormat="1" ht="11.25">
      <c r="B522" s="203"/>
      <c r="C522" s="204"/>
      <c r="D522" s="194" t="s">
        <v>159</v>
      </c>
      <c r="E522" s="205" t="s">
        <v>19</v>
      </c>
      <c r="F522" s="206" t="s">
        <v>1106</v>
      </c>
      <c r="G522" s="204"/>
      <c r="H522" s="207">
        <v>16.887</v>
      </c>
      <c r="I522" s="208"/>
      <c r="J522" s="204"/>
      <c r="K522" s="204"/>
      <c r="L522" s="209"/>
      <c r="M522" s="210"/>
      <c r="N522" s="211"/>
      <c r="O522" s="211"/>
      <c r="P522" s="211"/>
      <c r="Q522" s="211"/>
      <c r="R522" s="211"/>
      <c r="S522" s="211"/>
      <c r="T522" s="212"/>
      <c r="AT522" s="213" t="s">
        <v>159</v>
      </c>
      <c r="AU522" s="213" t="s">
        <v>155</v>
      </c>
      <c r="AV522" s="14" t="s">
        <v>155</v>
      </c>
      <c r="AW522" s="14" t="s">
        <v>33</v>
      </c>
      <c r="AX522" s="14" t="s">
        <v>71</v>
      </c>
      <c r="AY522" s="213" t="s">
        <v>146</v>
      </c>
    </row>
    <row r="523" spans="1:65" s="14" customFormat="1" ht="11.25">
      <c r="B523" s="203"/>
      <c r="C523" s="204"/>
      <c r="D523" s="194" t="s">
        <v>159</v>
      </c>
      <c r="E523" s="205" t="s">
        <v>19</v>
      </c>
      <c r="F523" s="206" t="s">
        <v>1139</v>
      </c>
      <c r="G523" s="204"/>
      <c r="H523" s="207">
        <v>25.27</v>
      </c>
      <c r="I523" s="208"/>
      <c r="J523" s="204"/>
      <c r="K523" s="204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159</v>
      </c>
      <c r="AU523" s="213" t="s">
        <v>155</v>
      </c>
      <c r="AV523" s="14" t="s">
        <v>155</v>
      </c>
      <c r="AW523" s="14" t="s">
        <v>33</v>
      </c>
      <c r="AX523" s="14" t="s">
        <v>71</v>
      </c>
      <c r="AY523" s="213" t="s">
        <v>146</v>
      </c>
    </row>
    <row r="524" spans="1:65" s="15" customFormat="1" ht="11.25">
      <c r="B524" s="214"/>
      <c r="C524" s="215"/>
      <c r="D524" s="194" t="s">
        <v>159</v>
      </c>
      <c r="E524" s="216" t="s">
        <v>19</v>
      </c>
      <c r="F524" s="217" t="s">
        <v>164</v>
      </c>
      <c r="G524" s="215"/>
      <c r="H524" s="218">
        <v>458.197</v>
      </c>
      <c r="I524" s="219"/>
      <c r="J524" s="215"/>
      <c r="K524" s="215"/>
      <c r="L524" s="220"/>
      <c r="M524" s="235"/>
      <c r="N524" s="236"/>
      <c r="O524" s="236"/>
      <c r="P524" s="236"/>
      <c r="Q524" s="236"/>
      <c r="R524" s="236"/>
      <c r="S524" s="236"/>
      <c r="T524" s="237"/>
      <c r="AT524" s="224" t="s">
        <v>159</v>
      </c>
      <c r="AU524" s="224" t="s">
        <v>155</v>
      </c>
      <c r="AV524" s="15" t="s">
        <v>154</v>
      </c>
      <c r="AW524" s="15" t="s">
        <v>33</v>
      </c>
      <c r="AX524" s="15" t="s">
        <v>79</v>
      </c>
      <c r="AY524" s="224" t="s">
        <v>146</v>
      </c>
    </row>
    <row r="525" spans="1:65" s="2" customFormat="1" ht="6.95" customHeight="1">
      <c r="A525" s="35"/>
      <c r="B525" s="48"/>
      <c r="C525" s="49"/>
      <c r="D525" s="49"/>
      <c r="E525" s="49"/>
      <c r="F525" s="49"/>
      <c r="G525" s="49"/>
      <c r="H525" s="49"/>
      <c r="I525" s="49"/>
      <c r="J525" s="49"/>
      <c r="K525" s="49"/>
      <c r="L525" s="40"/>
      <c r="M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</row>
  </sheetData>
  <sheetProtection algorithmName="SHA-512" hashValue="qH/XupwVrqhuILUY4ULCsKtHDvn/lRVZ0tykQKnjm1uicKq4l3vv+u3C/l/IQGZgaheUGb7fYl1cs0jInNQjdg==" saltValue="yc1E1XNe/txgrpkck3WWY5as2+EXys4GKKCSUsTVYJsN5wjJzcmijFNF7zL8V+lwx3/rzDp3zKK6ZiZNDRWxBA==" spinCount="100000" sheet="1" objects="1" scenarios="1" formatColumns="0" formatRows="0" autoFilter="0"/>
  <autoFilter ref="C95:K524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/>
    <hyperlink ref="F108" r:id="rId2"/>
    <hyperlink ref="F113" r:id="rId3"/>
    <hyperlink ref="F117" r:id="rId4"/>
    <hyperlink ref="F121" r:id="rId5"/>
    <hyperlink ref="F127" r:id="rId6"/>
    <hyperlink ref="F133" r:id="rId7"/>
    <hyperlink ref="F137" r:id="rId8"/>
    <hyperlink ref="F143" r:id="rId9"/>
    <hyperlink ref="F149" r:id="rId10"/>
    <hyperlink ref="F153" r:id="rId11"/>
    <hyperlink ref="F161" r:id="rId12"/>
    <hyperlink ref="F165" r:id="rId13"/>
    <hyperlink ref="F174" r:id="rId14"/>
    <hyperlink ref="F181" r:id="rId15"/>
    <hyperlink ref="F187" r:id="rId16"/>
    <hyperlink ref="F194" r:id="rId17"/>
    <hyperlink ref="F200" r:id="rId18"/>
    <hyperlink ref="F208" r:id="rId19"/>
    <hyperlink ref="F215" r:id="rId20"/>
    <hyperlink ref="F221" r:id="rId21"/>
    <hyperlink ref="F226" r:id="rId22"/>
    <hyperlink ref="F230" r:id="rId23"/>
    <hyperlink ref="F235" r:id="rId24"/>
    <hyperlink ref="F239" r:id="rId25"/>
    <hyperlink ref="F243" r:id="rId26"/>
    <hyperlink ref="F248" r:id="rId27"/>
    <hyperlink ref="F250" r:id="rId28"/>
    <hyperlink ref="F252" r:id="rId29"/>
    <hyperlink ref="F255" r:id="rId30"/>
    <hyperlink ref="F258" r:id="rId31"/>
    <hyperlink ref="F260" r:id="rId32"/>
    <hyperlink ref="F262" r:id="rId33"/>
    <hyperlink ref="F264" r:id="rId34"/>
    <hyperlink ref="F269" r:id="rId35"/>
    <hyperlink ref="F273" r:id="rId36"/>
    <hyperlink ref="F278" r:id="rId37"/>
    <hyperlink ref="F283" r:id="rId38"/>
    <hyperlink ref="F294" r:id="rId39"/>
    <hyperlink ref="F296" r:id="rId40"/>
    <hyperlink ref="F298" r:id="rId41"/>
    <hyperlink ref="F300" r:id="rId42"/>
    <hyperlink ref="F304" r:id="rId43"/>
    <hyperlink ref="F312" r:id="rId44"/>
    <hyperlink ref="F317" r:id="rId45"/>
    <hyperlink ref="F330" r:id="rId46"/>
    <hyperlink ref="F332" r:id="rId47"/>
    <hyperlink ref="F334" r:id="rId48"/>
    <hyperlink ref="F336" r:id="rId49"/>
    <hyperlink ref="F340" r:id="rId50"/>
    <hyperlink ref="F345" r:id="rId51"/>
    <hyperlink ref="F347" r:id="rId52"/>
    <hyperlink ref="F349" r:id="rId53"/>
    <hyperlink ref="F351" r:id="rId54"/>
    <hyperlink ref="F355" r:id="rId55"/>
    <hyperlink ref="F361" r:id="rId56"/>
    <hyperlink ref="F367" r:id="rId57"/>
    <hyperlink ref="F373" r:id="rId58"/>
    <hyperlink ref="F379" r:id="rId59"/>
    <hyperlink ref="F387" r:id="rId60"/>
    <hyperlink ref="F393" r:id="rId61"/>
    <hyperlink ref="F399" r:id="rId62"/>
    <hyperlink ref="F405" r:id="rId63"/>
    <hyperlink ref="F407" r:id="rId64"/>
    <hyperlink ref="F409" r:id="rId65"/>
    <hyperlink ref="F411" r:id="rId66"/>
    <hyperlink ref="F415" r:id="rId67"/>
    <hyperlink ref="F423" r:id="rId68"/>
    <hyperlink ref="F431" r:id="rId69"/>
    <hyperlink ref="F439" r:id="rId70"/>
    <hyperlink ref="F445" r:id="rId71"/>
    <hyperlink ref="F451" r:id="rId72"/>
    <hyperlink ref="F461" r:id="rId73"/>
    <hyperlink ref="F464" r:id="rId74"/>
    <hyperlink ref="F467" r:id="rId75"/>
    <hyperlink ref="F471" r:id="rId76"/>
    <hyperlink ref="F473" r:id="rId77"/>
    <hyperlink ref="F475" r:id="rId78"/>
    <hyperlink ref="F477" r:id="rId79"/>
    <hyperlink ref="F481" r:id="rId80"/>
    <hyperlink ref="F485" r:id="rId81"/>
    <hyperlink ref="F490" r:id="rId82"/>
    <hyperlink ref="F498" r:id="rId83"/>
    <hyperlink ref="F506" r:id="rId84"/>
    <hyperlink ref="F516" r:id="rId8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AT2" s="18" t="s">
        <v>101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79</v>
      </c>
    </row>
    <row r="4" spans="1:46" s="1" customFormat="1" ht="24.95" customHeight="1">
      <c r="B4" s="21"/>
      <c r="D4" s="104" t="s">
        <v>107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2" t="str">
        <f>'Rekapitulace stavby'!K6</f>
        <v>Oprava stoupacího potrubí č. 5, 6 a 7 v BD Čujkovova 32</v>
      </c>
      <c r="F7" s="363"/>
      <c r="G7" s="363"/>
      <c r="H7" s="363"/>
      <c r="L7" s="21"/>
    </row>
    <row r="8" spans="1:46" s="2" customFormat="1" ht="12" customHeight="1">
      <c r="A8" s="35"/>
      <c r="B8" s="40"/>
      <c r="C8" s="35"/>
      <c r="D8" s="106" t="s">
        <v>108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4" t="s">
        <v>1140</v>
      </c>
      <c r="F9" s="365"/>
      <c r="G9" s="365"/>
      <c r="H9" s="365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23. 10. 2022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6" t="str">
        <f>'Rekapitulace stavby'!E14</f>
        <v>Vyplň údaj</v>
      </c>
      <c r="F18" s="367"/>
      <c r="G18" s="367"/>
      <c r="H18" s="367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8" t="s">
        <v>19</v>
      </c>
      <c r="F27" s="368"/>
      <c r="G27" s="368"/>
      <c r="H27" s="368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ROUND((SUM(BE86:BE328)),  2)</f>
        <v>0</v>
      </c>
      <c r="G33" s="35"/>
      <c r="H33" s="35"/>
      <c r="I33" s="119">
        <v>0.21</v>
      </c>
      <c r="J33" s="118">
        <f>ROUND(((SUM(BE86:BE328))*I33),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ROUND((SUM(BF86:BF328)),  2)</f>
        <v>0</v>
      </c>
      <c r="G34" s="35"/>
      <c r="H34" s="35"/>
      <c r="I34" s="119">
        <v>0.15</v>
      </c>
      <c r="J34" s="118">
        <f>ROUND(((SUM(BF86:BF328))*I34),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ROUND((SUM(BG86:BG328)),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ROUND((SUM(BH86:BH328)),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ROUND((SUM(BI86:BI328)),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9" t="str">
        <f>E7</f>
        <v>Oprava stoupacího potrubí č. 5, 6 a 7 v BD Čujkovova 32</v>
      </c>
      <c r="F48" s="370"/>
      <c r="G48" s="370"/>
      <c r="H48" s="370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108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6" t="str">
        <f>E9</f>
        <v>14 - Stoupačka 07 ZTI</v>
      </c>
      <c r="F50" s="371"/>
      <c r="G50" s="371"/>
      <c r="H50" s="371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Ostrava</v>
      </c>
      <c r="G52" s="37"/>
      <c r="H52" s="37"/>
      <c r="I52" s="30" t="s">
        <v>23</v>
      </c>
      <c r="J52" s="60" t="str">
        <f>IF(J12="","",J12)</f>
        <v>23. 10. 2022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Úřad městského obvodu Ostrava Jih</v>
      </c>
      <c r="G54" s="37"/>
      <c r="H54" s="37"/>
      <c r="I54" s="30" t="s">
        <v>31</v>
      </c>
      <c r="J54" s="33" t="str">
        <f>E21</f>
        <v>Ing. Petr Fraš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Petr Fraš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111</v>
      </c>
      <c r="D57" s="132"/>
      <c r="E57" s="132"/>
      <c r="F57" s="132"/>
      <c r="G57" s="132"/>
      <c r="H57" s="132"/>
      <c r="I57" s="132"/>
      <c r="J57" s="133" t="s">
        <v>112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113</v>
      </c>
    </row>
    <row r="60" spans="1:47" s="9" customFormat="1" ht="24.95" customHeight="1">
      <c r="B60" s="135"/>
      <c r="C60" s="136"/>
      <c r="D60" s="137" t="s">
        <v>114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9" customFormat="1" ht="24.95" customHeight="1">
      <c r="B62" s="135"/>
      <c r="C62" s="136"/>
      <c r="D62" s="137" t="s">
        <v>121</v>
      </c>
      <c r="E62" s="138"/>
      <c r="F62" s="138"/>
      <c r="G62" s="138"/>
      <c r="H62" s="138"/>
      <c r="I62" s="138"/>
      <c r="J62" s="139">
        <f>J98</f>
        <v>0</v>
      </c>
      <c r="K62" s="136"/>
      <c r="L62" s="140"/>
    </row>
    <row r="63" spans="1:47" s="10" customFormat="1" ht="19.899999999999999" customHeight="1">
      <c r="B63" s="141"/>
      <c r="C63" s="142"/>
      <c r="D63" s="143" t="s">
        <v>747</v>
      </c>
      <c r="E63" s="144"/>
      <c r="F63" s="144"/>
      <c r="G63" s="144"/>
      <c r="H63" s="144"/>
      <c r="I63" s="144"/>
      <c r="J63" s="145">
        <f>J99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748</v>
      </c>
      <c r="E64" s="144"/>
      <c r="F64" s="144"/>
      <c r="G64" s="144"/>
      <c r="H64" s="144"/>
      <c r="I64" s="144"/>
      <c r="J64" s="145">
        <f>J159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749</v>
      </c>
      <c r="E65" s="144"/>
      <c r="F65" s="144"/>
      <c r="G65" s="144"/>
      <c r="H65" s="144"/>
      <c r="I65" s="144"/>
      <c r="J65" s="145">
        <f>J223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750</v>
      </c>
      <c r="E66" s="144"/>
      <c r="F66" s="144"/>
      <c r="G66" s="144"/>
      <c r="H66" s="144"/>
      <c r="I66" s="144"/>
      <c r="J66" s="145">
        <f>J320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131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9" t="str">
        <f>E7</f>
        <v>Oprava stoupacího potrubí č. 5, 6 a 7 v BD Čujkovova 32</v>
      </c>
      <c r="F76" s="370"/>
      <c r="G76" s="370"/>
      <c r="H76" s="370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108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26" t="str">
        <f>E9</f>
        <v>14 - Stoupačka 07 ZTI</v>
      </c>
      <c r="F78" s="371"/>
      <c r="G78" s="371"/>
      <c r="H78" s="371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Ostrava</v>
      </c>
      <c r="G80" s="37"/>
      <c r="H80" s="37"/>
      <c r="I80" s="30" t="s">
        <v>23</v>
      </c>
      <c r="J80" s="60" t="str">
        <f>IF(J12="","",J12)</f>
        <v>23. 10. 2022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>Úřad městského obvodu Ostrava Jih</v>
      </c>
      <c r="G82" s="37"/>
      <c r="H82" s="37"/>
      <c r="I82" s="30" t="s">
        <v>31</v>
      </c>
      <c r="J82" s="33" t="str">
        <f>E21</f>
        <v>Ing. Petr Fraš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>Ing. Petr Fraš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132</v>
      </c>
      <c r="D85" s="150" t="s">
        <v>56</v>
      </c>
      <c r="E85" s="150" t="s">
        <v>52</v>
      </c>
      <c r="F85" s="150" t="s">
        <v>53</v>
      </c>
      <c r="G85" s="150" t="s">
        <v>133</v>
      </c>
      <c r="H85" s="150" t="s">
        <v>134</v>
      </c>
      <c r="I85" s="150" t="s">
        <v>135</v>
      </c>
      <c r="J85" s="150" t="s">
        <v>112</v>
      </c>
      <c r="K85" s="151" t="s">
        <v>136</v>
      </c>
      <c r="L85" s="152"/>
      <c r="M85" s="69" t="s">
        <v>19</v>
      </c>
      <c r="N85" s="70" t="s">
        <v>41</v>
      </c>
      <c r="O85" s="70" t="s">
        <v>137</v>
      </c>
      <c r="P85" s="70" t="s">
        <v>138</v>
      </c>
      <c r="Q85" s="70" t="s">
        <v>139</v>
      </c>
      <c r="R85" s="70" t="s">
        <v>140</v>
      </c>
      <c r="S85" s="70" t="s">
        <v>141</v>
      </c>
      <c r="T85" s="71" t="s">
        <v>142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143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P87+P98</f>
        <v>0</v>
      </c>
      <c r="Q86" s="73"/>
      <c r="R86" s="155">
        <f>R87+R98</f>
        <v>1.0478750000000001</v>
      </c>
      <c r="S86" s="73"/>
      <c r="T86" s="156">
        <f>T87+T98</f>
        <v>2.6002900000000002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113</v>
      </c>
      <c r="BK86" s="157">
        <f>BK87+BK98</f>
        <v>0</v>
      </c>
    </row>
    <row r="87" spans="1:65" s="12" customFormat="1" ht="25.9" customHeight="1">
      <c r="B87" s="158"/>
      <c r="C87" s="159"/>
      <c r="D87" s="160" t="s">
        <v>70</v>
      </c>
      <c r="E87" s="161" t="s">
        <v>144</v>
      </c>
      <c r="F87" s="161" t="s">
        <v>145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</f>
        <v>0</v>
      </c>
      <c r="Q87" s="166"/>
      <c r="R87" s="167">
        <f>R88</f>
        <v>0</v>
      </c>
      <c r="S87" s="166"/>
      <c r="T87" s="168">
        <f>T88</f>
        <v>0</v>
      </c>
      <c r="AR87" s="169" t="s">
        <v>79</v>
      </c>
      <c r="AT87" s="170" t="s">
        <v>70</v>
      </c>
      <c r="AU87" s="170" t="s">
        <v>71</v>
      </c>
      <c r="AY87" s="169" t="s">
        <v>146</v>
      </c>
      <c r="BK87" s="171">
        <f>BK88</f>
        <v>0</v>
      </c>
    </row>
    <row r="88" spans="1:65" s="12" customFormat="1" ht="22.9" customHeight="1">
      <c r="B88" s="158"/>
      <c r="C88" s="159"/>
      <c r="D88" s="160" t="s">
        <v>70</v>
      </c>
      <c r="E88" s="172" t="s">
        <v>328</v>
      </c>
      <c r="F88" s="172" t="s">
        <v>329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SUM(P89:P97)</f>
        <v>0</v>
      </c>
      <c r="Q88" s="166"/>
      <c r="R88" s="167">
        <f>SUM(R89:R97)</f>
        <v>0</v>
      </c>
      <c r="S88" s="166"/>
      <c r="T88" s="168">
        <f>SUM(T89:T97)</f>
        <v>0</v>
      </c>
      <c r="AR88" s="169" t="s">
        <v>79</v>
      </c>
      <c r="AT88" s="170" t="s">
        <v>70</v>
      </c>
      <c r="AU88" s="170" t="s">
        <v>79</v>
      </c>
      <c r="AY88" s="169" t="s">
        <v>146</v>
      </c>
      <c r="BK88" s="171">
        <f>SUM(BK89:BK97)</f>
        <v>0</v>
      </c>
    </row>
    <row r="89" spans="1:65" s="2" customFormat="1" ht="24.2" customHeight="1">
      <c r="A89" s="35"/>
      <c r="B89" s="36"/>
      <c r="C89" s="174" t="s">
        <v>79</v>
      </c>
      <c r="D89" s="174" t="s">
        <v>149</v>
      </c>
      <c r="E89" s="175" t="s">
        <v>331</v>
      </c>
      <c r="F89" s="176" t="s">
        <v>332</v>
      </c>
      <c r="G89" s="177" t="s">
        <v>333</v>
      </c>
      <c r="H89" s="178">
        <v>2.6</v>
      </c>
      <c r="I89" s="179"/>
      <c r="J89" s="180">
        <f>ROUND(I89*H89,2)</f>
        <v>0</v>
      </c>
      <c r="K89" s="176" t="s">
        <v>751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154</v>
      </c>
      <c r="AT89" s="185" t="s">
        <v>149</v>
      </c>
      <c r="AU89" s="185" t="s">
        <v>155</v>
      </c>
      <c r="AY89" s="18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155</v>
      </c>
      <c r="BK89" s="186">
        <f>ROUND(I89*H89,2)</f>
        <v>0</v>
      </c>
      <c r="BL89" s="18" t="s">
        <v>154</v>
      </c>
      <c r="BM89" s="185" t="s">
        <v>752</v>
      </c>
    </row>
    <row r="90" spans="1:65" s="2" customFormat="1" ht="11.25">
      <c r="A90" s="35"/>
      <c r="B90" s="36"/>
      <c r="C90" s="37"/>
      <c r="D90" s="187" t="s">
        <v>157</v>
      </c>
      <c r="E90" s="37"/>
      <c r="F90" s="188" t="s">
        <v>753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157</v>
      </c>
      <c r="AU90" s="18" t="s">
        <v>155</v>
      </c>
    </row>
    <row r="91" spans="1:65" s="2" customFormat="1" ht="21.75" customHeight="1">
      <c r="A91" s="35"/>
      <c r="B91" s="36"/>
      <c r="C91" s="174" t="s">
        <v>155</v>
      </c>
      <c r="D91" s="174" t="s">
        <v>149</v>
      </c>
      <c r="E91" s="175" t="s">
        <v>337</v>
      </c>
      <c r="F91" s="176" t="s">
        <v>338</v>
      </c>
      <c r="G91" s="177" t="s">
        <v>333</v>
      </c>
      <c r="H91" s="178">
        <v>2.6</v>
      </c>
      <c r="I91" s="179"/>
      <c r="J91" s="180">
        <f>ROUND(I91*H91,2)</f>
        <v>0</v>
      </c>
      <c r="K91" s="176" t="s">
        <v>751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154</v>
      </c>
      <c r="AT91" s="185" t="s">
        <v>149</v>
      </c>
      <c r="AU91" s="185" t="s">
        <v>155</v>
      </c>
      <c r="AY91" s="18" t="s">
        <v>146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155</v>
      </c>
      <c r="BK91" s="186">
        <f>ROUND(I91*H91,2)</f>
        <v>0</v>
      </c>
      <c r="BL91" s="18" t="s">
        <v>154</v>
      </c>
      <c r="BM91" s="185" t="s">
        <v>754</v>
      </c>
    </row>
    <row r="92" spans="1:65" s="2" customFormat="1" ht="11.25">
      <c r="A92" s="35"/>
      <c r="B92" s="36"/>
      <c r="C92" s="37"/>
      <c r="D92" s="187" t="s">
        <v>157</v>
      </c>
      <c r="E92" s="37"/>
      <c r="F92" s="188" t="s">
        <v>755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157</v>
      </c>
      <c r="AU92" s="18" t="s">
        <v>155</v>
      </c>
    </row>
    <row r="93" spans="1:65" s="2" customFormat="1" ht="24.2" customHeight="1">
      <c r="A93" s="35"/>
      <c r="B93" s="36"/>
      <c r="C93" s="174" t="s">
        <v>147</v>
      </c>
      <c r="D93" s="174" t="s">
        <v>149</v>
      </c>
      <c r="E93" s="175" t="s">
        <v>342</v>
      </c>
      <c r="F93" s="176" t="s">
        <v>343</v>
      </c>
      <c r="G93" s="177" t="s">
        <v>333</v>
      </c>
      <c r="H93" s="178">
        <v>49.4</v>
      </c>
      <c r="I93" s="179"/>
      <c r="J93" s="180">
        <f>ROUND(I93*H93,2)</f>
        <v>0</v>
      </c>
      <c r="K93" s="176" t="s">
        <v>751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154</v>
      </c>
      <c r="AT93" s="185" t="s">
        <v>149</v>
      </c>
      <c r="AU93" s="185" t="s">
        <v>155</v>
      </c>
      <c r="AY93" s="18" t="s">
        <v>146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155</v>
      </c>
      <c r="BK93" s="186">
        <f>ROUND(I93*H93,2)</f>
        <v>0</v>
      </c>
      <c r="BL93" s="18" t="s">
        <v>154</v>
      </c>
      <c r="BM93" s="185" t="s">
        <v>756</v>
      </c>
    </row>
    <row r="94" spans="1:65" s="2" customFormat="1" ht="11.25">
      <c r="A94" s="35"/>
      <c r="B94" s="36"/>
      <c r="C94" s="37"/>
      <c r="D94" s="187" t="s">
        <v>157</v>
      </c>
      <c r="E94" s="37"/>
      <c r="F94" s="188" t="s">
        <v>757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157</v>
      </c>
      <c r="AU94" s="18" t="s">
        <v>155</v>
      </c>
    </row>
    <row r="95" spans="1:65" s="14" customFormat="1" ht="11.25">
      <c r="B95" s="203"/>
      <c r="C95" s="204"/>
      <c r="D95" s="194" t="s">
        <v>159</v>
      </c>
      <c r="E95" s="204"/>
      <c r="F95" s="206" t="s">
        <v>1141</v>
      </c>
      <c r="G95" s="204"/>
      <c r="H95" s="207">
        <v>49.4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159</v>
      </c>
      <c r="AU95" s="213" t="s">
        <v>155</v>
      </c>
      <c r="AV95" s="14" t="s">
        <v>155</v>
      </c>
      <c r="AW95" s="14" t="s">
        <v>4</v>
      </c>
      <c r="AX95" s="14" t="s">
        <v>79</v>
      </c>
      <c r="AY95" s="213" t="s">
        <v>146</v>
      </c>
    </row>
    <row r="96" spans="1:65" s="2" customFormat="1" ht="24.2" customHeight="1">
      <c r="A96" s="35"/>
      <c r="B96" s="36"/>
      <c r="C96" s="174" t="s">
        <v>154</v>
      </c>
      <c r="D96" s="174" t="s">
        <v>149</v>
      </c>
      <c r="E96" s="175" t="s">
        <v>348</v>
      </c>
      <c r="F96" s="176" t="s">
        <v>349</v>
      </c>
      <c r="G96" s="177" t="s">
        <v>333</v>
      </c>
      <c r="H96" s="178">
        <v>2.6</v>
      </c>
      <c r="I96" s="179"/>
      <c r="J96" s="180">
        <f>ROUND(I96*H96,2)</f>
        <v>0</v>
      </c>
      <c r="K96" s="176" t="s">
        <v>751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154</v>
      </c>
      <c r="AT96" s="185" t="s">
        <v>149</v>
      </c>
      <c r="AU96" s="185" t="s">
        <v>155</v>
      </c>
      <c r="AY96" s="18" t="s">
        <v>146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155</v>
      </c>
      <c r="BK96" s="186">
        <f>ROUND(I96*H96,2)</f>
        <v>0</v>
      </c>
      <c r="BL96" s="18" t="s">
        <v>154</v>
      </c>
      <c r="BM96" s="185" t="s">
        <v>759</v>
      </c>
    </row>
    <row r="97" spans="1:65" s="2" customFormat="1" ht="11.25">
      <c r="A97" s="35"/>
      <c r="B97" s="36"/>
      <c r="C97" s="37"/>
      <c r="D97" s="187" t="s">
        <v>157</v>
      </c>
      <c r="E97" s="37"/>
      <c r="F97" s="188" t="s">
        <v>760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157</v>
      </c>
      <c r="AU97" s="18" t="s">
        <v>155</v>
      </c>
    </row>
    <row r="98" spans="1:65" s="12" customFormat="1" ht="25.9" customHeight="1">
      <c r="B98" s="158"/>
      <c r="C98" s="159"/>
      <c r="D98" s="160" t="s">
        <v>70</v>
      </c>
      <c r="E98" s="161" t="s">
        <v>375</v>
      </c>
      <c r="F98" s="161" t="s">
        <v>376</v>
      </c>
      <c r="G98" s="159"/>
      <c r="H98" s="159"/>
      <c r="I98" s="162"/>
      <c r="J98" s="163">
        <f>BK98</f>
        <v>0</v>
      </c>
      <c r="K98" s="159"/>
      <c r="L98" s="164"/>
      <c r="M98" s="165"/>
      <c r="N98" s="166"/>
      <c r="O98" s="166"/>
      <c r="P98" s="167">
        <f>P99+P159+P223+P320</f>
        <v>0</v>
      </c>
      <c r="Q98" s="166"/>
      <c r="R98" s="167">
        <f>R99+R159+R223+R320</f>
        <v>1.0478750000000001</v>
      </c>
      <c r="S98" s="166"/>
      <c r="T98" s="168">
        <f>T99+T159+T223+T320</f>
        <v>2.6002900000000002</v>
      </c>
      <c r="AR98" s="169" t="s">
        <v>155</v>
      </c>
      <c r="AT98" s="170" t="s">
        <v>70</v>
      </c>
      <c r="AU98" s="170" t="s">
        <v>71</v>
      </c>
      <c r="AY98" s="169" t="s">
        <v>146</v>
      </c>
      <c r="BK98" s="171">
        <f>BK99+BK159+BK223+BK320</f>
        <v>0</v>
      </c>
    </row>
    <row r="99" spans="1:65" s="12" customFormat="1" ht="22.9" customHeight="1">
      <c r="B99" s="158"/>
      <c r="C99" s="159"/>
      <c r="D99" s="160" t="s">
        <v>70</v>
      </c>
      <c r="E99" s="172" t="s">
        <v>761</v>
      </c>
      <c r="F99" s="172" t="s">
        <v>762</v>
      </c>
      <c r="G99" s="159"/>
      <c r="H99" s="159"/>
      <c r="I99" s="162"/>
      <c r="J99" s="173">
        <f>BK99</f>
        <v>0</v>
      </c>
      <c r="K99" s="159"/>
      <c r="L99" s="164"/>
      <c r="M99" s="165"/>
      <c r="N99" s="166"/>
      <c r="O99" s="166"/>
      <c r="P99" s="167">
        <f>SUM(P100:P158)</f>
        <v>0</v>
      </c>
      <c r="Q99" s="166"/>
      <c r="R99" s="167">
        <f>SUM(R100:R158)</f>
        <v>0.18543999999999999</v>
      </c>
      <c r="S99" s="166"/>
      <c r="T99" s="168">
        <f>SUM(T100:T158)</f>
        <v>1.20648</v>
      </c>
      <c r="AR99" s="169" t="s">
        <v>155</v>
      </c>
      <c r="AT99" s="170" t="s">
        <v>70</v>
      </c>
      <c r="AU99" s="170" t="s">
        <v>79</v>
      </c>
      <c r="AY99" s="169" t="s">
        <v>146</v>
      </c>
      <c r="BK99" s="171">
        <f>SUM(BK100:BK158)</f>
        <v>0</v>
      </c>
    </row>
    <row r="100" spans="1:65" s="2" customFormat="1" ht="16.5" customHeight="1">
      <c r="A100" s="35"/>
      <c r="B100" s="36"/>
      <c r="C100" s="174" t="s">
        <v>185</v>
      </c>
      <c r="D100" s="174" t="s">
        <v>149</v>
      </c>
      <c r="E100" s="175" t="s">
        <v>763</v>
      </c>
      <c r="F100" s="176" t="s">
        <v>764</v>
      </c>
      <c r="G100" s="177" t="s">
        <v>305</v>
      </c>
      <c r="H100" s="178">
        <v>28</v>
      </c>
      <c r="I100" s="179"/>
      <c r="J100" s="180">
        <f>ROUND(I100*H100,2)</f>
        <v>0</v>
      </c>
      <c r="K100" s="176" t="s">
        <v>751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1.4919999999999999E-2</v>
      </c>
      <c r="T100" s="184">
        <f>S100*H100</f>
        <v>0.41775999999999996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254</v>
      </c>
      <c r="AT100" s="185" t="s">
        <v>149</v>
      </c>
      <c r="AU100" s="185" t="s">
        <v>155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155</v>
      </c>
      <c r="BK100" s="186">
        <f>ROUND(I100*H100,2)</f>
        <v>0</v>
      </c>
      <c r="BL100" s="18" t="s">
        <v>254</v>
      </c>
      <c r="BM100" s="185" t="s">
        <v>765</v>
      </c>
    </row>
    <row r="101" spans="1:65" s="2" customFormat="1" ht="11.25">
      <c r="A101" s="35"/>
      <c r="B101" s="36"/>
      <c r="C101" s="37"/>
      <c r="D101" s="187" t="s">
        <v>157</v>
      </c>
      <c r="E101" s="37"/>
      <c r="F101" s="188" t="s">
        <v>766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157</v>
      </c>
      <c r="AU101" s="18" t="s">
        <v>155</v>
      </c>
    </row>
    <row r="102" spans="1:65" s="13" customFormat="1" ht="11.25">
      <c r="B102" s="192"/>
      <c r="C102" s="193"/>
      <c r="D102" s="194" t="s">
        <v>159</v>
      </c>
      <c r="E102" s="195" t="s">
        <v>19</v>
      </c>
      <c r="F102" s="196" t="s">
        <v>767</v>
      </c>
      <c r="G102" s="193"/>
      <c r="H102" s="195" t="s">
        <v>19</v>
      </c>
      <c r="I102" s="197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159</v>
      </c>
      <c r="AU102" s="202" t="s">
        <v>155</v>
      </c>
      <c r="AV102" s="13" t="s">
        <v>79</v>
      </c>
      <c r="AW102" s="13" t="s">
        <v>33</v>
      </c>
      <c r="AX102" s="13" t="s">
        <v>71</v>
      </c>
      <c r="AY102" s="202" t="s">
        <v>146</v>
      </c>
    </row>
    <row r="103" spans="1:65" s="14" customFormat="1" ht="11.25">
      <c r="B103" s="203"/>
      <c r="C103" s="204"/>
      <c r="D103" s="194" t="s">
        <v>159</v>
      </c>
      <c r="E103" s="205" t="s">
        <v>19</v>
      </c>
      <c r="F103" s="206" t="s">
        <v>1117</v>
      </c>
      <c r="G103" s="204"/>
      <c r="H103" s="207">
        <v>28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159</v>
      </c>
      <c r="AU103" s="213" t="s">
        <v>155</v>
      </c>
      <c r="AV103" s="14" t="s">
        <v>155</v>
      </c>
      <c r="AW103" s="14" t="s">
        <v>33</v>
      </c>
      <c r="AX103" s="14" t="s">
        <v>79</v>
      </c>
      <c r="AY103" s="213" t="s">
        <v>146</v>
      </c>
    </row>
    <row r="104" spans="1:65" s="2" customFormat="1" ht="16.5" customHeight="1">
      <c r="A104" s="35"/>
      <c r="B104" s="36"/>
      <c r="C104" s="174" t="s">
        <v>173</v>
      </c>
      <c r="D104" s="174" t="s">
        <v>149</v>
      </c>
      <c r="E104" s="175" t="s">
        <v>768</v>
      </c>
      <c r="F104" s="176" t="s">
        <v>769</v>
      </c>
      <c r="G104" s="177" t="s">
        <v>305</v>
      </c>
      <c r="H104" s="178">
        <v>22.8</v>
      </c>
      <c r="I104" s="179"/>
      <c r="J104" s="180">
        <f>ROUND(I104*H104,2)</f>
        <v>0</v>
      </c>
      <c r="K104" s="176" t="s">
        <v>751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3.065E-2</v>
      </c>
      <c r="T104" s="184">
        <f>S104*H104</f>
        <v>0.69882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254</v>
      </c>
      <c r="AT104" s="185" t="s">
        <v>149</v>
      </c>
      <c r="AU104" s="185" t="s">
        <v>155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155</v>
      </c>
      <c r="BK104" s="186">
        <f>ROUND(I104*H104,2)</f>
        <v>0</v>
      </c>
      <c r="BL104" s="18" t="s">
        <v>254</v>
      </c>
      <c r="BM104" s="185" t="s">
        <v>770</v>
      </c>
    </row>
    <row r="105" spans="1:65" s="2" customFormat="1" ht="11.25">
      <c r="A105" s="35"/>
      <c r="B105" s="36"/>
      <c r="C105" s="37"/>
      <c r="D105" s="187" t="s">
        <v>157</v>
      </c>
      <c r="E105" s="37"/>
      <c r="F105" s="188" t="s">
        <v>771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157</v>
      </c>
      <c r="AU105" s="18" t="s">
        <v>155</v>
      </c>
    </row>
    <row r="106" spans="1:65" s="13" customFormat="1" ht="11.25">
      <c r="B106" s="192"/>
      <c r="C106" s="193"/>
      <c r="D106" s="194" t="s">
        <v>159</v>
      </c>
      <c r="E106" s="195" t="s">
        <v>19</v>
      </c>
      <c r="F106" s="196" t="s">
        <v>767</v>
      </c>
      <c r="G106" s="193"/>
      <c r="H106" s="195" t="s">
        <v>19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159</v>
      </c>
      <c r="AU106" s="202" t="s">
        <v>155</v>
      </c>
      <c r="AV106" s="13" t="s">
        <v>79</v>
      </c>
      <c r="AW106" s="13" t="s">
        <v>33</v>
      </c>
      <c r="AX106" s="13" t="s">
        <v>71</v>
      </c>
      <c r="AY106" s="202" t="s">
        <v>146</v>
      </c>
    </row>
    <row r="107" spans="1:65" s="14" customFormat="1" ht="11.25">
      <c r="B107" s="203"/>
      <c r="C107" s="204"/>
      <c r="D107" s="194" t="s">
        <v>159</v>
      </c>
      <c r="E107" s="205" t="s">
        <v>19</v>
      </c>
      <c r="F107" s="206" t="s">
        <v>772</v>
      </c>
      <c r="G107" s="204"/>
      <c r="H107" s="207">
        <v>22.8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159</v>
      </c>
      <c r="AU107" s="213" t="s">
        <v>155</v>
      </c>
      <c r="AV107" s="14" t="s">
        <v>155</v>
      </c>
      <c r="AW107" s="14" t="s">
        <v>33</v>
      </c>
      <c r="AX107" s="14" t="s">
        <v>79</v>
      </c>
      <c r="AY107" s="213" t="s">
        <v>146</v>
      </c>
    </row>
    <row r="108" spans="1:65" s="2" customFormat="1" ht="16.5" customHeight="1">
      <c r="A108" s="35"/>
      <c r="B108" s="36"/>
      <c r="C108" s="174" t="s">
        <v>196</v>
      </c>
      <c r="D108" s="174" t="s">
        <v>149</v>
      </c>
      <c r="E108" s="175" t="s">
        <v>773</v>
      </c>
      <c r="F108" s="176" t="s">
        <v>774</v>
      </c>
      <c r="G108" s="177" t="s">
        <v>305</v>
      </c>
      <c r="H108" s="178">
        <v>20</v>
      </c>
      <c r="I108" s="179"/>
      <c r="J108" s="180">
        <f>ROUND(I108*H108,2)</f>
        <v>0</v>
      </c>
      <c r="K108" s="176" t="s">
        <v>751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4.0999999999999999E-4</v>
      </c>
      <c r="R108" s="183">
        <f>Q108*H108</f>
        <v>8.199999999999999E-3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254</v>
      </c>
      <c r="AT108" s="185" t="s">
        <v>149</v>
      </c>
      <c r="AU108" s="185" t="s">
        <v>155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155</v>
      </c>
      <c r="BK108" s="186">
        <f>ROUND(I108*H108,2)</f>
        <v>0</v>
      </c>
      <c r="BL108" s="18" t="s">
        <v>254</v>
      </c>
      <c r="BM108" s="185" t="s">
        <v>775</v>
      </c>
    </row>
    <row r="109" spans="1:65" s="2" customFormat="1" ht="11.25">
      <c r="A109" s="35"/>
      <c r="B109" s="36"/>
      <c r="C109" s="37"/>
      <c r="D109" s="187" t="s">
        <v>157</v>
      </c>
      <c r="E109" s="37"/>
      <c r="F109" s="188" t="s">
        <v>776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157</v>
      </c>
      <c r="AU109" s="18" t="s">
        <v>155</v>
      </c>
    </row>
    <row r="110" spans="1:65" s="13" customFormat="1" ht="11.25">
      <c r="B110" s="192"/>
      <c r="C110" s="193"/>
      <c r="D110" s="194" t="s">
        <v>159</v>
      </c>
      <c r="E110" s="195" t="s">
        <v>19</v>
      </c>
      <c r="F110" s="196" t="s">
        <v>767</v>
      </c>
      <c r="G110" s="193"/>
      <c r="H110" s="195" t="s">
        <v>19</v>
      </c>
      <c r="I110" s="197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159</v>
      </c>
      <c r="AU110" s="202" t="s">
        <v>155</v>
      </c>
      <c r="AV110" s="13" t="s">
        <v>79</v>
      </c>
      <c r="AW110" s="13" t="s">
        <v>33</v>
      </c>
      <c r="AX110" s="13" t="s">
        <v>71</v>
      </c>
      <c r="AY110" s="202" t="s">
        <v>146</v>
      </c>
    </row>
    <row r="111" spans="1:65" s="14" customFormat="1" ht="11.25">
      <c r="B111" s="203"/>
      <c r="C111" s="204"/>
      <c r="D111" s="194" t="s">
        <v>159</v>
      </c>
      <c r="E111" s="205" t="s">
        <v>19</v>
      </c>
      <c r="F111" s="206" t="s">
        <v>1142</v>
      </c>
      <c r="G111" s="204"/>
      <c r="H111" s="207">
        <v>20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159</v>
      </c>
      <c r="AU111" s="213" t="s">
        <v>155</v>
      </c>
      <c r="AV111" s="14" t="s">
        <v>155</v>
      </c>
      <c r="AW111" s="14" t="s">
        <v>33</v>
      </c>
      <c r="AX111" s="14" t="s">
        <v>79</v>
      </c>
      <c r="AY111" s="213" t="s">
        <v>146</v>
      </c>
    </row>
    <row r="112" spans="1:65" s="2" customFormat="1" ht="16.5" customHeight="1">
      <c r="A112" s="35"/>
      <c r="B112" s="36"/>
      <c r="C112" s="174" t="s">
        <v>203</v>
      </c>
      <c r="D112" s="174" t="s">
        <v>149</v>
      </c>
      <c r="E112" s="175" t="s">
        <v>778</v>
      </c>
      <c r="F112" s="176" t="s">
        <v>779</v>
      </c>
      <c r="G112" s="177" t="s">
        <v>305</v>
      </c>
      <c r="H112" s="178">
        <v>62</v>
      </c>
      <c r="I112" s="179"/>
      <c r="J112" s="180">
        <f>ROUND(I112*H112,2)</f>
        <v>0</v>
      </c>
      <c r="K112" s="176" t="s">
        <v>751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4.8000000000000001E-4</v>
      </c>
      <c r="R112" s="183">
        <f>Q112*H112</f>
        <v>2.9760000000000002E-2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254</v>
      </c>
      <c r="AT112" s="185" t="s">
        <v>149</v>
      </c>
      <c r="AU112" s="185" t="s">
        <v>155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155</v>
      </c>
      <c r="BK112" s="186">
        <f>ROUND(I112*H112,2)</f>
        <v>0</v>
      </c>
      <c r="BL112" s="18" t="s">
        <v>254</v>
      </c>
      <c r="BM112" s="185" t="s">
        <v>780</v>
      </c>
    </row>
    <row r="113" spans="1:65" s="2" customFormat="1" ht="11.25">
      <c r="A113" s="35"/>
      <c r="B113" s="36"/>
      <c r="C113" s="37"/>
      <c r="D113" s="187" t="s">
        <v>157</v>
      </c>
      <c r="E113" s="37"/>
      <c r="F113" s="188" t="s">
        <v>781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157</v>
      </c>
      <c r="AU113" s="18" t="s">
        <v>155</v>
      </c>
    </row>
    <row r="114" spans="1:65" s="13" customFormat="1" ht="11.25">
      <c r="B114" s="192"/>
      <c r="C114" s="193"/>
      <c r="D114" s="194" t="s">
        <v>159</v>
      </c>
      <c r="E114" s="195" t="s">
        <v>19</v>
      </c>
      <c r="F114" s="196" t="s">
        <v>767</v>
      </c>
      <c r="G114" s="193"/>
      <c r="H114" s="195" t="s">
        <v>19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159</v>
      </c>
      <c r="AU114" s="202" t="s">
        <v>155</v>
      </c>
      <c r="AV114" s="13" t="s">
        <v>79</v>
      </c>
      <c r="AW114" s="13" t="s">
        <v>33</v>
      </c>
      <c r="AX114" s="13" t="s">
        <v>71</v>
      </c>
      <c r="AY114" s="202" t="s">
        <v>146</v>
      </c>
    </row>
    <row r="115" spans="1:65" s="14" customFormat="1" ht="11.25">
      <c r="B115" s="203"/>
      <c r="C115" s="204"/>
      <c r="D115" s="194" t="s">
        <v>159</v>
      </c>
      <c r="E115" s="205" t="s">
        <v>19</v>
      </c>
      <c r="F115" s="206" t="s">
        <v>1143</v>
      </c>
      <c r="G115" s="204"/>
      <c r="H115" s="207">
        <v>42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159</v>
      </c>
      <c r="AU115" s="213" t="s">
        <v>155</v>
      </c>
      <c r="AV115" s="14" t="s">
        <v>155</v>
      </c>
      <c r="AW115" s="14" t="s">
        <v>33</v>
      </c>
      <c r="AX115" s="14" t="s">
        <v>71</v>
      </c>
      <c r="AY115" s="213" t="s">
        <v>146</v>
      </c>
    </row>
    <row r="116" spans="1:65" s="14" customFormat="1" ht="11.25">
      <c r="B116" s="203"/>
      <c r="C116" s="204"/>
      <c r="D116" s="194" t="s">
        <v>159</v>
      </c>
      <c r="E116" s="205" t="s">
        <v>19</v>
      </c>
      <c r="F116" s="206" t="s">
        <v>1144</v>
      </c>
      <c r="G116" s="204"/>
      <c r="H116" s="207">
        <v>20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159</v>
      </c>
      <c r="AU116" s="213" t="s">
        <v>155</v>
      </c>
      <c r="AV116" s="14" t="s">
        <v>155</v>
      </c>
      <c r="AW116" s="14" t="s">
        <v>33</v>
      </c>
      <c r="AX116" s="14" t="s">
        <v>71</v>
      </c>
      <c r="AY116" s="213" t="s">
        <v>146</v>
      </c>
    </row>
    <row r="117" spans="1:65" s="15" customFormat="1" ht="11.25">
      <c r="B117" s="214"/>
      <c r="C117" s="215"/>
      <c r="D117" s="194" t="s">
        <v>159</v>
      </c>
      <c r="E117" s="216" t="s">
        <v>19</v>
      </c>
      <c r="F117" s="217" t="s">
        <v>164</v>
      </c>
      <c r="G117" s="215"/>
      <c r="H117" s="218">
        <v>62</v>
      </c>
      <c r="I117" s="219"/>
      <c r="J117" s="215"/>
      <c r="K117" s="215"/>
      <c r="L117" s="220"/>
      <c r="M117" s="221"/>
      <c r="N117" s="222"/>
      <c r="O117" s="222"/>
      <c r="P117" s="222"/>
      <c r="Q117" s="222"/>
      <c r="R117" s="222"/>
      <c r="S117" s="222"/>
      <c r="T117" s="223"/>
      <c r="AT117" s="224" t="s">
        <v>159</v>
      </c>
      <c r="AU117" s="224" t="s">
        <v>155</v>
      </c>
      <c r="AV117" s="15" t="s">
        <v>154</v>
      </c>
      <c r="AW117" s="15" t="s">
        <v>33</v>
      </c>
      <c r="AX117" s="15" t="s">
        <v>79</v>
      </c>
      <c r="AY117" s="224" t="s">
        <v>146</v>
      </c>
    </row>
    <row r="118" spans="1:65" s="2" customFormat="1" ht="16.5" customHeight="1">
      <c r="A118" s="35"/>
      <c r="B118" s="36"/>
      <c r="C118" s="174" t="s">
        <v>209</v>
      </c>
      <c r="D118" s="174" t="s">
        <v>149</v>
      </c>
      <c r="E118" s="175" t="s">
        <v>785</v>
      </c>
      <c r="F118" s="176" t="s">
        <v>786</v>
      </c>
      <c r="G118" s="177" t="s">
        <v>305</v>
      </c>
      <c r="H118" s="178">
        <v>18</v>
      </c>
      <c r="I118" s="179"/>
      <c r="J118" s="180">
        <f>ROUND(I118*H118,2)</f>
        <v>0</v>
      </c>
      <c r="K118" s="176" t="s">
        <v>751</v>
      </c>
      <c r="L118" s="40"/>
      <c r="M118" s="181" t="s">
        <v>19</v>
      </c>
      <c r="N118" s="182" t="s">
        <v>43</v>
      </c>
      <c r="O118" s="65"/>
      <c r="P118" s="183">
        <f>O118*H118</f>
        <v>0</v>
      </c>
      <c r="Q118" s="183">
        <v>2.2399999999999998E-3</v>
      </c>
      <c r="R118" s="183">
        <f>Q118*H118</f>
        <v>4.0319999999999995E-2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254</v>
      </c>
      <c r="AT118" s="185" t="s">
        <v>149</v>
      </c>
      <c r="AU118" s="185" t="s">
        <v>155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155</v>
      </c>
      <c r="BK118" s="186">
        <f>ROUND(I118*H118,2)</f>
        <v>0</v>
      </c>
      <c r="BL118" s="18" t="s">
        <v>254</v>
      </c>
      <c r="BM118" s="185" t="s">
        <v>787</v>
      </c>
    </row>
    <row r="119" spans="1:65" s="2" customFormat="1" ht="11.25">
      <c r="A119" s="35"/>
      <c r="B119" s="36"/>
      <c r="C119" s="37"/>
      <c r="D119" s="187" t="s">
        <v>157</v>
      </c>
      <c r="E119" s="37"/>
      <c r="F119" s="188" t="s">
        <v>788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157</v>
      </c>
      <c r="AU119" s="18" t="s">
        <v>155</v>
      </c>
    </row>
    <row r="120" spans="1:65" s="13" customFormat="1" ht="11.25">
      <c r="B120" s="192"/>
      <c r="C120" s="193"/>
      <c r="D120" s="194" t="s">
        <v>159</v>
      </c>
      <c r="E120" s="195" t="s">
        <v>19</v>
      </c>
      <c r="F120" s="196" t="s">
        <v>767</v>
      </c>
      <c r="G120" s="193"/>
      <c r="H120" s="195" t="s">
        <v>19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159</v>
      </c>
      <c r="AU120" s="202" t="s">
        <v>155</v>
      </c>
      <c r="AV120" s="13" t="s">
        <v>79</v>
      </c>
      <c r="AW120" s="13" t="s">
        <v>33</v>
      </c>
      <c r="AX120" s="13" t="s">
        <v>71</v>
      </c>
      <c r="AY120" s="202" t="s">
        <v>146</v>
      </c>
    </row>
    <row r="121" spans="1:65" s="14" customFormat="1" ht="11.25">
      <c r="B121" s="203"/>
      <c r="C121" s="204"/>
      <c r="D121" s="194" t="s">
        <v>159</v>
      </c>
      <c r="E121" s="205" t="s">
        <v>19</v>
      </c>
      <c r="F121" s="206" t="s">
        <v>789</v>
      </c>
      <c r="G121" s="204"/>
      <c r="H121" s="207">
        <v>18</v>
      </c>
      <c r="I121" s="208"/>
      <c r="J121" s="204"/>
      <c r="K121" s="204"/>
      <c r="L121" s="209"/>
      <c r="M121" s="210"/>
      <c r="N121" s="211"/>
      <c r="O121" s="211"/>
      <c r="P121" s="211"/>
      <c r="Q121" s="211"/>
      <c r="R121" s="211"/>
      <c r="S121" s="211"/>
      <c r="T121" s="212"/>
      <c r="AT121" s="213" t="s">
        <v>159</v>
      </c>
      <c r="AU121" s="213" t="s">
        <v>155</v>
      </c>
      <c r="AV121" s="14" t="s">
        <v>155</v>
      </c>
      <c r="AW121" s="14" t="s">
        <v>33</v>
      </c>
      <c r="AX121" s="14" t="s">
        <v>79</v>
      </c>
      <c r="AY121" s="213" t="s">
        <v>146</v>
      </c>
    </row>
    <row r="122" spans="1:65" s="2" customFormat="1" ht="16.5" customHeight="1">
      <c r="A122" s="35"/>
      <c r="B122" s="36"/>
      <c r="C122" s="174" t="s">
        <v>87</v>
      </c>
      <c r="D122" s="174" t="s">
        <v>149</v>
      </c>
      <c r="E122" s="175" t="s">
        <v>790</v>
      </c>
      <c r="F122" s="176" t="s">
        <v>791</v>
      </c>
      <c r="G122" s="177" t="s">
        <v>305</v>
      </c>
      <c r="H122" s="178">
        <v>22.8</v>
      </c>
      <c r="I122" s="179"/>
      <c r="J122" s="180">
        <f>ROUND(I122*H122,2)</f>
        <v>0</v>
      </c>
      <c r="K122" s="176" t="s">
        <v>751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4.7000000000000002E-3</v>
      </c>
      <c r="R122" s="183">
        <f>Q122*H122</f>
        <v>0.10716000000000001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254</v>
      </c>
      <c r="AT122" s="185" t="s">
        <v>149</v>
      </c>
      <c r="AU122" s="185" t="s">
        <v>155</v>
      </c>
      <c r="AY122" s="18" t="s">
        <v>146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155</v>
      </c>
      <c r="BK122" s="186">
        <f>ROUND(I122*H122,2)</f>
        <v>0</v>
      </c>
      <c r="BL122" s="18" t="s">
        <v>254</v>
      </c>
      <c r="BM122" s="185" t="s">
        <v>792</v>
      </c>
    </row>
    <row r="123" spans="1:65" s="2" customFormat="1" ht="11.25">
      <c r="A123" s="35"/>
      <c r="B123" s="36"/>
      <c r="C123" s="37"/>
      <c r="D123" s="187" t="s">
        <v>157</v>
      </c>
      <c r="E123" s="37"/>
      <c r="F123" s="188" t="s">
        <v>793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157</v>
      </c>
      <c r="AU123" s="18" t="s">
        <v>155</v>
      </c>
    </row>
    <row r="124" spans="1:65" s="13" customFormat="1" ht="11.25">
      <c r="B124" s="192"/>
      <c r="C124" s="193"/>
      <c r="D124" s="194" t="s">
        <v>159</v>
      </c>
      <c r="E124" s="195" t="s">
        <v>19</v>
      </c>
      <c r="F124" s="196" t="s">
        <v>794</v>
      </c>
      <c r="G124" s="193"/>
      <c r="H124" s="195" t="s">
        <v>19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159</v>
      </c>
      <c r="AU124" s="202" t="s">
        <v>155</v>
      </c>
      <c r="AV124" s="13" t="s">
        <v>79</v>
      </c>
      <c r="AW124" s="13" t="s">
        <v>33</v>
      </c>
      <c r="AX124" s="13" t="s">
        <v>71</v>
      </c>
      <c r="AY124" s="202" t="s">
        <v>146</v>
      </c>
    </row>
    <row r="125" spans="1:65" s="14" customFormat="1" ht="11.25">
      <c r="B125" s="203"/>
      <c r="C125" s="204"/>
      <c r="D125" s="194" t="s">
        <v>159</v>
      </c>
      <c r="E125" s="205" t="s">
        <v>19</v>
      </c>
      <c r="F125" s="206" t="s">
        <v>772</v>
      </c>
      <c r="G125" s="204"/>
      <c r="H125" s="207">
        <v>22.8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159</v>
      </c>
      <c r="AU125" s="213" t="s">
        <v>155</v>
      </c>
      <c r="AV125" s="14" t="s">
        <v>155</v>
      </c>
      <c r="AW125" s="14" t="s">
        <v>33</v>
      </c>
      <c r="AX125" s="14" t="s">
        <v>79</v>
      </c>
      <c r="AY125" s="213" t="s">
        <v>146</v>
      </c>
    </row>
    <row r="126" spans="1:65" s="2" customFormat="1" ht="16.5" customHeight="1">
      <c r="A126" s="35"/>
      <c r="B126" s="36"/>
      <c r="C126" s="174" t="s">
        <v>90</v>
      </c>
      <c r="D126" s="174" t="s">
        <v>149</v>
      </c>
      <c r="E126" s="175" t="s">
        <v>795</v>
      </c>
      <c r="F126" s="176" t="s">
        <v>796</v>
      </c>
      <c r="G126" s="177" t="s">
        <v>231</v>
      </c>
      <c r="H126" s="178">
        <v>7</v>
      </c>
      <c r="I126" s="179"/>
      <c r="J126" s="180">
        <f>ROUND(I126*H126,2)</f>
        <v>0</v>
      </c>
      <c r="K126" s="176" t="s">
        <v>751</v>
      </c>
      <c r="L126" s="40"/>
      <c r="M126" s="181" t="s">
        <v>19</v>
      </c>
      <c r="N126" s="182" t="s">
        <v>43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254</v>
      </c>
      <c r="AT126" s="185" t="s">
        <v>149</v>
      </c>
      <c r="AU126" s="185" t="s">
        <v>155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155</v>
      </c>
      <c r="BK126" s="186">
        <f>ROUND(I126*H126,2)</f>
        <v>0</v>
      </c>
      <c r="BL126" s="18" t="s">
        <v>254</v>
      </c>
      <c r="BM126" s="185" t="s">
        <v>797</v>
      </c>
    </row>
    <row r="127" spans="1:65" s="2" customFormat="1" ht="11.25">
      <c r="A127" s="35"/>
      <c r="B127" s="36"/>
      <c r="C127" s="37"/>
      <c r="D127" s="187" t="s">
        <v>157</v>
      </c>
      <c r="E127" s="37"/>
      <c r="F127" s="188" t="s">
        <v>798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157</v>
      </c>
      <c r="AU127" s="18" t="s">
        <v>155</v>
      </c>
    </row>
    <row r="128" spans="1:65" s="13" customFormat="1" ht="11.25">
      <c r="B128" s="192"/>
      <c r="C128" s="193"/>
      <c r="D128" s="194" t="s">
        <v>159</v>
      </c>
      <c r="E128" s="195" t="s">
        <v>19</v>
      </c>
      <c r="F128" s="196" t="s">
        <v>767</v>
      </c>
      <c r="G128" s="193"/>
      <c r="H128" s="195" t="s">
        <v>19</v>
      </c>
      <c r="I128" s="197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159</v>
      </c>
      <c r="AU128" s="202" t="s">
        <v>155</v>
      </c>
      <c r="AV128" s="13" t="s">
        <v>79</v>
      </c>
      <c r="AW128" s="13" t="s">
        <v>33</v>
      </c>
      <c r="AX128" s="13" t="s">
        <v>71</v>
      </c>
      <c r="AY128" s="202" t="s">
        <v>146</v>
      </c>
    </row>
    <row r="129" spans="1:65" s="14" customFormat="1" ht="11.25">
      <c r="B129" s="203"/>
      <c r="C129" s="204"/>
      <c r="D129" s="194" t="s">
        <v>159</v>
      </c>
      <c r="E129" s="205" t="s">
        <v>19</v>
      </c>
      <c r="F129" s="206" t="s">
        <v>196</v>
      </c>
      <c r="G129" s="204"/>
      <c r="H129" s="207">
        <v>7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159</v>
      </c>
      <c r="AU129" s="213" t="s">
        <v>155</v>
      </c>
      <c r="AV129" s="14" t="s">
        <v>155</v>
      </c>
      <c r="AW129" s="14" t="s">
        <v>33</v>
      </c>
      <c r="AX129" s="14" t="s">
        <v>79</v>
      </c>
      <c r="AY129" s="213" t="s">
        <v>146</v>
      </c>
    </row>
    <row r="130" spans="1:65" s="2" customFormat="1" ht="16.5" customHeight="1">
      <c r="A130" s="35"/>
      <c r="B130" s="36"/>
      <c r="C130" s="174" t="s">
        <v>93</v>
      </c>
      <c r="D130" s="174" t="s">
        <v>149</v>
      </c>
      <c r="E130" s="175" t="s">
        <v>799</v>
      </c>
      <c r="F130" s="176" t="s">
        <v>800</v>
      </c>
      <c r="G130" s="177" t="s">
        <v>231</v>
      </c>
      <c r="H130" s="178">
        <v>18</v>
      </c>
      <c r="I130" s="179"/>
      <c r="J130" s="180">
        <f>ROUND(I130*H130,2)</f>
        <v>0</v>
      </c>
      <c r="K130" s="176" t="s">
        <v>751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254</v>
      </c>
      <c r="AT130" s="185" t="s">
        <v>149</v>
      </c>
      <c r="AU130" s="185" t="s">
        <v>155</v>
      </c>
      <c r="AY130" s="18" t="s">
        <v>146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155</v>
      </c>
      <c r="BK130" s="186">
        <f>ROUND(I130*H130,2)</f>
        <v>0</v>
      </c>
      <c r="BL130" s="18" t="s">
        <v>254</v>
      </c>
      <c r="BM130" s="185" t="s">
        <v>801</v>
      </c>
    </row>
    <row r="131" spans="1:65" s="2" customFormat="1" ht="11.25">
      <c r="A131" s="35"/>
      <c r="B131" s="36"/>
      <c r="C131" s="37"/>
      <c r="D131" s="187" t="s">
        <v>157</v>
      </c>
      <c r="E131" s="37"/>
      <c r="F131" s="188" t="s">
        <v>802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157</v>
      </c>
      <c r="AU131" s="18" t="s">
        <v>155</v>
      </c>
    </row>
    <row r="132" spans="1:65" s="13" customFormat="1" ht="11.25">
      <c r="B132" s="192"/>
      <c r="C132" s="193"/>
      <c r="D132" s="194" t="s">
        <v>159</v>
      </c>
      <c r="E132" s="195" t="s">
        <v>19</v>
      </c>
      <c r="F132" s="196" t="s">
        <v>767</v>
      </c>
      <c r="G132" s="193"/>
      <c r="H132" s="195" t="s">
        <v>19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159</v>
      </c>
      <c r="AU132" s="202" t="s">
        <v>155</v>
      </c>
      <c r="AV132" s="13" t="s">
        <v>79</v>
      </c>
      <c r="AW132" s="13" t="s">
        <v>33</v>
      </c>
      <c r="AX132" s="13" t="s">
        <v>71</v>
      </c>
      <c r="AY132" s="202" t="s">
        <v>146</v>
      </c>
    </row>
    <row r="133" spans="1:65" s="14" customFormat="1" ht="11.25">
      <c r="B133" s="203"/>
      <c r="C133" s="204"/>
      <c r="D133" s="194" t="s">
        <v>159</v>
      </c>
      <c r="E133" s="205" t="s">
        <v>19</v>
      </c>
      <c r="F133" s="206" t="s">
        <v>1145</v>
      </c>
      <c r="G133" s="204"/>
      <c r="H133" s="207">
        <v>18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159</v>
      </c>
      <c r="AU133" s="213" t="s">
        <v>155</v>
      </c>
      <c r="AV133" s="14" t="s">
        <v>155</v>
      </c>
      <c r="AW133" s="14" t="s">
        <v>33</v>
      </c>
      <c r="AX133" s="14" t="s">
        <v>79</v>
      </c>
      <c r="AY133" s="213" t="s">
        <v>146</v>
      </c>
    </row>
    <row r="134" spans="1:65" s="2" customFormat="1" ht="16.5" customHeight="1">
      <c r="A134" s="35"/>
      <c r="B134" s="36"/>
      <c r="C134" s="174" t="s">
        <v>96</v>
      </c>
      <c r="D134" s="174" t="s">
        <v>149</v>
      </c>
      <c r="E134" s="175" t="s">
        <v>804</v>
      </c>
      <c r="F134" s="176" t="s">
        <v>805</v>
      </c>
      <c r="G134" s="177" t="s">
        <v>231</v>
      </c>
      <c r="H134" s="178">
        <v>12</v>
      </c>
      <c r="I134" s="179"/>
      <c r="J134" s="180">
        <f>ROUND(I134*H134,2)</f>
        <v>0</v>
      </c>
      <c r="K134" s="176" t="s">
        <v>751</v>
      </c>
      <c r="L134" s="40"/>
      <c r="M134" s="181" t="s">
        <v>19</v>
      </c>
      <c r="N134" s="182" t="s">
        <v>43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254</v>
      </c>
      <c r="AT134" s="185" t="s">
        <v>149</v>
      </c>
      <c r="AU134" s="185" t="s">
        <v>155</v>
      </c>
      <c r="AY134" s="18" t="s">
        <v>146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155</v>
      </c>
      <c r="BK134" s="186">
        <f>ROUND(I134*H134,2)</f>
        <v>0</v>
      </c>
      <c r="BL134" s="18" t="s">
        <v>254</v>
      </c>
      <c r="BM134" s="185" t="s">
        <v>806</v>
      </c>
    </row>
    <row r="135" spans="1:65" s="2" customFormat="1" ht="11.25">
      <c r="A135" s="35"/>
      <c r="B135" s="36"/>
      <c r="C135" s="37"/>
      <c r="D135" s="187" t="s">
        <v>157</v>
      </c>
      <c r="E135" s="37"/>
      <c r="F135" s="188" t="s">
        <v>807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157</v>
      </c>
      <c r="AU135" s="18" t="s">
        <v>155</v>
      </c>
    </row>
    <row r="136" spans="1:65" s="13" customFormat="1" ht="11.25">
      <c r="B136" s="192"/>
      <c r="C136" s="193"/>
      <c r="D136" s="194" t="s">
        <v>159</v>
      </c>
      <c r="E136" s="195" t="s">
        <v>19</v>
      </c>
      <c r="F136" s="196" t="s">
        <v>767</v>
      </c>
      <c r="G136" s="193"/>
      <c r="H136" s="195" t="s">
        <v>19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159</v>
      </c>
      <c r="AU136" s="202" t="s">
        <v>155</v>
      </c>
      <c r="AV136" s="13" t="s">
        <v>79</v>
      </c>
      <c r="AW136" s="13" t="s">
        <v>33</v>
      </c>
      <c r="AX136" s="13" t="s">
        <v>71</v>
      </c>
      <c r="AY136" s="202" t="s">
        <v>146</v>
      </c>
    </row>
    <row r="137" spans="1:65" s="14" customFormat="1" ht="11.25">
      <c r="B137" s="203"/>
      <c r="C137" s="204"/>
      <c r="D137" s="194" t="s">
        <v>159</v>
      </c>
      <c r="E137" s="205" t="s">
        <v>19</v>
      </c>
      <c r="F137" s="206" t="s">
        <v>808</v>
      </c>
      <c r="G137" s="204"/>
      <c r="H137" s="207">
        <v>12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159</v>
      </c>
      <c r="AU137" s="213" t="s">
        <v>155</v>
      </c>
      <c r="AV137" s="14" t="s">
        <v>155</v>
      </c>
      <c r="AW137" s="14" t="s">
        <v>33</v>
      </c>
      <c r="AX137" s="14" t="s">
        <v>79</v>
      </c>
      <c r="AY137" s="213" t="s">
        <v>146</v>
      </c>
    </row>
    <row r="138" spans="1:65" s="2" customFormat="1" ht="16.5" customHeight="1">
      <c r="A138" s="35"/>
      <c r="B138" s="36"/>
      <c r="C138" s="174" t="s">
        <v>99</v>
      </c>
      <c r="D138" s="174" t="s">
        <v>149</v>
      </c>
      <c r="E138" s="175" t="s">
        <v>809</v>
      </c>
      <c r="F138" s="176" t="s">
        <v>810</v>
      </c>
      <c r="G138" s="177" t="s">
        <v>231</v>
      </c>
      <c r="H138" s="178">
        <v>29</v>
      </c>
      <c r="I138" s="179"/>
      <c r="J138" s="180">
        <f>ROUND(I138*H138,2)</f>
        <v>0</v>
      </c>
      <c r="K138" s="176" t="s">
        <v>751</v>
      </c>
      <c r="L138" s="40"/>
      <c r="M138" s="181" t="s">
        <v>19</v>
      </c>
      <c r="N138" s="182" t="s">
        <v>43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3.0999999999999999E-3</v>
      </c>
      <c r="T138" s="184">
        <f>S138*H138</f>
        <v>8.9899999999999994E-2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254</v>
      </c>
      <c r="AT138" s="185" t="s">
        <v>149</v>
      </c>
      <c r="AU138" s="185" t="s">
        <v>155</v>
      </c>
      <c r="AY138" s="18" t="s">
        <v>146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155</v>
      </c>
      <c r="BK138" s="186">
        <f>ROUND(I138*H138,2)</f>
        <v>0</v>
      </c>
      <c r="BL138" s="18" t="s">
        <v>254</v>
      </c>
      <c r="BM138" s="185" t="s">
        <v>811</v>
      </c>
    </row>
    <row r="139" spans="1:65" s="2" customFormat="1" ht="11.25">
      <c r="A139" s="35"/>
      <c r="B139" s="36"/>
      <c r="C139" s="37"/>
      <c r="D139" s="187" t="s">
        <v>157</v>
      </c>
      <c r="E139" s="37"/>
      <c r="F139" s="188" t="s">
        <v>812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157</v>
      </c>
      <c r="AU139" s="18" t="s">
        <v>155</v>
      </c>
    </row>
    <row r="140" spans="1:65" s="13" customFormat="1" ht="11.25">
      <c r="B140" s="192"/>
      <c r="C140" s="193"/>
      <c r="D140" s="194" t="s">
        <v>159</v>
      </c>
      <c r="E140" s="195" t="s">
        <v>19</v>
      </c>
      <c r="F140" s="196" t="s">
        <v>767</v>
      </c>
      <c r="G140" s="193"/>
      <c r="H140" s="195" t="s">
        <v>19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159</v>
      </c>
      <c r="AU140" s="202" t="s">
        <v>155</v>
      </c>
      <c r="AV140" s="13" t="s">
        <v>79</v>
      </c>
      <c r="AW140" s="13" t="s">
        <v>33</v>
      </c>
      <c r="AX140" s="13" t="s">
        <v>71</v>
      </c>
      <c r="AY140" s="202" t="s">
        <v>146</v>
      </c>
    </row>
    <row r="141" spans="1:65" s="14" customFormat="1" ht="11.25">
      <c r="B141" s="203"/>
      <c r="C141" s="204"/>
      <c r="D141" s="194" t="s">
        <v>159</v>
      </c>
      <c r="E141" s="205" t="s">
        <v>19</v>
      </c>
      <c r="F141" s="206" t="s">
        <v>1146</v>
      </c>
      <c r="G141" s="204"/>
      <c r="H141" s="207">
        <v>29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159</v>
      </c>
      <c r="AU141" s="213" t="s">
        <v>155</v>
      </c>
      <c r="AV141" s="14" t="s">
        <v>155</v>
      </c>
      <c r="AW141" s="14" t="s">
        <v>33</v>
      </c>
      <c r="AX141" s="14" t="s">
        <v>71</v>
      </c>
      <c r="AY141" s="213" t="s">
        <v>146</v>
      </c>
    </row>
    <row r="142" spans="1:65" s="15" customFormat="1" ht="11.25">
      <c r="B142" s="214"/>
      <c r="C142" s="215"/>
      <c r="D142" s="194" t="s">
        <v>159</v>
      </c>
      <c r="E142" s="216" t="s">
        <v>19</v>
      </c>
      <c r="F142" s="217" t="s">
        <v>164</v>
      </c>
      <c r="G142" s="215"/>
      <c r="H142" s="218">
        <v>29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159</v>
      </c>
      <c r="AU142" s="224" t="s">
        <v>155</v>
      </c>
      <c r="AV142" s="15" t="s">
        <v>154</v>
      </c>
      <c r="AW142" s="15" t="s">
        <v>33</v>
      </c>
      <c r="AX142" s="15" t="s">
        <v>79</v>
      </c>
      <c r="AY142" s="224" t="s">
        <v>146</v>
      </c>
    </row>
    <row r="143" spans="1:65" s="2" customFormat="1" ht="16.5" customHeight="1">
      <c r="A143" s="35"/>
      <c r="B143" s="36"/>
      <c r="C143" s="174" t="s">
        <v>8</v>
      </c>
      <c r="D143" s="174" t="s">
        <v>149</v>
      </c>
      <c r="E143" s="175" t="s">
        <v>814</v>
      </c>
      <c r="F143" s="176" t="s">
        <v>815</v>
      </c>
      <c r="G143" s="177" t="s">
        <v>305</v>
      </c>
      <c r="H143" s="178">
        <v>100</v>
      </c>
      <c r="I143" s="179"/>
      <c r="J143" s="180">
        <f>ROUND(I143*H143,2)</f>
        <v>0</v>
      </c>
      <c r="K143" s="176" t="s">
        <v>751</v>
      </c>
      <c r="L143" s="40"/>
      <c r="M143" s="181" t="s">
        <v>19</v>
      </c>
      <c r="N143" s="182" t="s">
        <v>43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254</v>
      </c>
      <c r="AT143" s="185" t="s">
        <v>149</v>
      </c>
      <c r="AU143" s="185" t="s">
        <v>155</v>
      </c>
      <c r="AY143" s="18" t="s">
        <v>146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155</v>
      </c>
      <c r="BK143" s="186">
        <f>ROUND(I143*H143,2)</f>
        <v>0</v>
      </c>
      <c r="BL143" s="18" t="s">
        <v>254</v>
      </c>
      <c r="BM143" s="185" t="s">
        <v>816</v>
      </c>
    </row>
    <row r="144" spans="1:65" s="2" customFormat="1" ht="11.25">
      <c r="A144" s="35"/>
      <c r="B144" s="36"/>
      <c r="C144" s="37"/>
      <c r="D144" s="187" t="s">
        <v>157</v>
      </c>
      <c r="E144" s="37"/>
      <c r="F144" s="188" t="s">
        <v>817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157</v>
      </c>
      <c r="AU144" s="18" t="s">
        <v>155</v>
      </c>
    </row>
    <row r="145" spans="1:65" s="13" customFormat="1" ht="11.25">
      <c r="B145" s="192"/>
      <c r="C145" s="193"/>
      <c r="D145" s="194" t="s">
        <v>159</v>
      </c>
      <c r="E145" s="195" t="s">
        <v>19</v>
      </c>
      <c r="F145" s="196" t="s">
        <v>767</v>
      </c>
      <c r="G145" s="193"/>
      <c r="H145" s="195" t="s">
        <v>19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159</v>
      </c>
      <c r="AU145" s="202" t="s">
        <v>155</v>
      </c>
      <c r="AV145" s="13" t="s">
        <v>79</v>
      </c>
      <c r="AW145" s="13" t="s">
        <v>33</v>
      </c>
      <c r="AX145" s="13" t="s">
        <v>71</v>
      </c>
      <c r="AY145" s="202" t="s">
        <v>146</v>
      </c>
    </row>
    <row r="146" spans="1:65" s="14" customFormat="1" ht="11.25">
      <c r="B146" s="203"/>
      <c r="C146" s="204"/>
      <c r="D146" s="194" t="s">
        <v>159</v>
      </c>
      <c r="E146" s="205" t="s">
        <v>19</v>
      </c>
      <c r="F146" s="206" t="s">
        <v>741</v>
      </c>
      <c r="G146" s="204"/>
      <c r="H146" s="207">
        <v>100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159</v>
      </c>
      <c r="AU146" s="213" t="s">
        <v>155</v>
      </c>
      <c r="AV146" s="14" t="s">
        <v>155</v>
      </c>
      <c r="AW146" s="14" t="s">
        <v>33</v>
      </c>
      <c r="AX146" s="14" t="s">
        <v>79</v>
      </c>
      <c r="AY146" s="213" t="s">
        <v>146</v>
      </c>
    </row>
    <row r="147" spans="1:65" s="2" customFormat="1" ht="16.5" customHeight="1">
      <c r="A147" s="35"/>
      <c r="B147" s="36"/>
      <c r="C147" s="174" t="s">
        <v>254</v>
      </c>
      <c r="D147" s="174" t="s">
        <v>149</v>
      </c>
      <c r="E147" s="175" t="s">
        <v>819</v>
      </c>
      <c r="F147" s="176" t="s">
        <v>820</v>
      </c>
      <c r="G147" s="177" t="s">
        <v>305</v>
      </c>
      <c r="H147" s="178">
        <v>20</v>
      </c>
      <c r="I147" s="179"/>
      <c r="J147" s="180">
        <f>ROUND(I147*H147,2)</f>
        <v>0</v>
      </c>
      <c r="K147" s="176" t="s">
        <v>411</v>
      </c>
      <c r="L147" s="40"/>
      <c r="M147" s="181" t="s">
        <v>19</v>
      </c>
      <c r="N147" s="182" t="s">
        <v>43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254</v>
      </c>
      <c r="AT147" s="185" t="s">
        <v>149</v>
      </c>
      <c r="AU147" s="185" t="s">
        <v>155</v>
      </c>
      <c r="AY147" s="18" t="s">
        <v>146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155</v>
      </c>
      <c r="BK147" s="186">
        <f>ROUND(I147*H147,2)</f>
        <v>0</v>
      </c>
      <c r="BL147" s="18" t="s">
        <v>254</v>
      </c>
      <c r="BM147" s="185" t="s">
        <v>821</v>
      </c>
    </row>
    <row r="148" spans="1:65" s="13" customFormat="1" ht="11.25">
      <c r="B148" s="192"/>
      <c r="C148" s="193"/>
      <c r="D148" s="194" t="s">
        <v>159</v>
      </c>
      <c r="E148" s="195" t="s">
        <v>19</v>
      </c>
      <c r="F148" s="196" t="s">
        <v>767</v>
      </c>
      <c r="G148" s="193"/>
      <c r="H148" s="195" t="s">
        <v>19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159</v>
      </c>
      <c r="AU148" s="202" t="s">
        <v>155</v>
      </c>
      <c r="AV148" s="13" t="s">
        <v>79</v>
      </c>
      <c r="AW148" s="13" t="s">
        <v>33</v>
      </c>
      <c r="AX148" s="13" t="s">
        <v>71</v>
      </c>
      <c r="AY148" s="202" t="s">
        <v>146</v>
      </c>
    </row>
    <row r="149" spans="1:65" s="14" customFormat="1" ht="11.25">
      <c r="B149" s="203"/>
      <c r="C149" s="204"/>
      <c r="D149" s="194" t="s">
        <v>159</v>
      </c>
      <c r="E149" s="205" t="s">
        <v>19</v>
      </c>
      <c r="F149" s="206" t="s">
        <v>104</v>
      </c>
      <c r="G149" s="204"/>
      <c r="H149" s="207">
        <v>20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159</v>
      </c>
      <c r="AU149" s="213" t="s">
        <v>155</v>
      </c>
      <c r="AV149" s="14" t="s">
        <v>155</v>
      </c>
      <c r="AW149" s="14" t="s">
        <v>33</v>
      </c>
      <c r="AX149" s="14" t="s">
        <v>79</v>
      </c>
      <c r="AY149" s="213" t="s">
        <v>146</v>
      </c>
    </row>
    <row r="150" spans="1:65" s="2" customFormat="1" ht="24.2" customHeight="1">
      <c r="A150" s="35"/>
      <c r="B150" s="36"/>
      <c r="C150" s="174" t="s">
        <v>260</v>
      </c>
      <c r="D150" s="174" t="s">
        <v>149</v>
      </c>
      <c r="E150" s="175" t="s">
        <v>822</v>
      </c>
      <c r="F150" s="176" t="s">
        <v>823</v>
      </c>
      <c r="G150" s="177" t="s">
        <v>333</v>
      </c>
      <c r="H150" s="178">
        <v>0.185</v>
      </c>
      <c r="I150" s="179"/>
      <c r="J150" s="180">
        <f>ROUND(I150*H150,2)</f>
        <v>0</v>
      </c>
      <c r="K150" s="176" t="s">
        <v>751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254</v>
      </c>
      <c r="AT150" s="185" t="s">
        <v>149</v>
      </c>
      <c r="AU150" s="185" t="s">
        <v>155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155</v>
      </c>
      <c r="BK150" s="186">
        <f>ROUND(I150*H150,2)</f>
        <v>0</v>
      </c>
      <c r="BL150" s="18" t="s">
        <v>254</v>
      </c>
      <c r="BM150" s="185" t="s">
        <v>824</v>
      </c>
    </row>
    <row r="151" spans="1:65" s="2" customFormat="1" ht="11.25">
      <c r="A151" s="35"/>
      <c r="B151" s="36"/>
      <c r="C151" s="37"/>
      <c r="D151" s="187" t="s">
        <v>157</v>
      </c>
      <c r="E151" s="37"/>
      <c r="F151" s="188" t="s">
        <v>825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157</v>
      </c>
      <c r="AU151" s="18" t="s">
        <v>155</v>
      </c>
    </row>
    <row r="152" spans="1:65" s="2" customFormat="1" ht="24.2" customHeight="1">
      <c r="A152" s="35"/>
      <c r="B152" s="36"/>
      <c r="C152" s="174" t="s">
        <v>266</v>
      </c>
      <c r="D152" s="174" t="s">
        <v>149</v>
      </c>
      <c r="E152" s="175" t="s">
        <v>826</v>
      </c>
      <c r="F152" s="176" t="s">
        <v>827</v>
      </c>
      <c r="G152" s="177" t="s">
        <v>333</v>
      </c>
      <c r="H152" s="178">
        <v>0.185</v>
      </c>
      <c r="I152" s="179"/>
      <c r="J152" s="180">
        <f>ROUND(I152*H152,2)</f>
        <v>0</v>
      </c>
      <c r="K152" s="176" t="s">
        <v>751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254</v>
      </c>
      <c r="AT152" s="185" t="s">
        <v>149</v>
      </c>
      <c r="AU152" s="185" t="s">
        <v>155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155</v>
      </c>
      <c r="BK152" s="186">
        <f>ROUND(I152*H152,2)</f>
        <v>0</v>
      </c>
      <c r="BL152" s="18" t="s">
        <v>254</v>
      </c>
      <c r="BM152" s="185" t="s">
        <v>828</v>
      </c>
    </row>
    <row r="153" spans="1:65" s="2" customFormat="1" ht="11.25">
      <c r="A153" s="35"/>
      <c r="B153" s="36"/>
      <c r="C153" s="37"/>
      <c r="D153" s="187" t="s">
        <v>157</v>
      </c>
      <c r="E153" s="37"/>
      <c r="F153" s="188" t="s">
        <v>829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157</v>
      </c>
      <c r="AU153" s="18" t="s">
        <v>155</v>
      </c>
    </row>
    <row r="154" spans="1:65" s="2" customFormat="1" ht="24.2" customHeight="1">
      <c r="A154" s="35"/>
      <c r="B154" s="36"/>
      <c r="C154" s="174" t="s">
        <v>273</v>
      </c>
      <c r="D154" s="174" t="s">
        <v>149</v>
      </c>
      <c r="E154" s="175" t="s">
        <v>830</v>
      </c>
      <c r="F154" s="176" t="s">
        <v>831</v>
      </c>
      <c r="G154" s="177" t="s">
        <v>333</v>
      </c>
      <c r="H154" s="178">
        <v>0.185</v>
      </c>
      <c r="I154" s="179"/>
      <c r="J154" s="180">
        <f>ROUND(I154*H154,2)</f>
        <v>0</v>
      </c>
      <c r="K154" s="176" t="s">
        <v>751</v>
      </c>
      <c r="L154" s="40"/>
      <c r="M154" s="181" t="s">
        <v>19</v>
      </c>
      <c r="N154" s="182" t="s">
        <v>43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254</v>
      </c>
      <c r="AT154" s="185" t="s">
        <v>149</v>
      </c>
      <c r="AU154" s="185" t="s">
        <v>155</v>
      </c>
      <c r="AY154" s="18" t="s">
        <v>146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155</v>
      </c>
      <c r="BK154" s="186">
        <f>ROUND(I154*H154,2)</f>
        <v>0</v>
      </c>
      <c r="BL154" s="18" t="s">
        <v>254</v>
      </c>
      <c r="BM154" s="185" t="s">
        <v>832</v>
      </c>
    </row>
    <row r="155" spans="1:65" s="2" customFormat="1" ht="11.25">
      <c r="A155" s="35"/>
      <c r="B155" s="36"/>
      <c r="C155" s="37"/>
      <c r="D155" s="187" t="s">
        <v>157</v>
      </c>
      <c r="E155" s="37"/>
      <c r="F155" s="188" t="s">
        <v>833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157</v>
      </c>
      <c r="AU155" s="18" t="s">
        <v>155</v>
      </c>
    </row>
    <row r="156" spans="1:65" s="2" customFormat="1" ht="33" customHeight="1">
      <c r="A156" s="35"/>
      <c r="B156" s="36"/>
      <c r="C156" s="174" t="s">
        <v>104</v>
      </c>
      <c r="D156" s="174" t="s">
        <v>149</v>
      </c>
      <c r="E156" s="175" t="s">
        <v>834</v>
      </c>
      <c r="F156" s="176" t="s">
        <v>835</v>
      </c>
      <c r="G156" s="177" t="s">
        <v>333</v>
      </c>
      <c r="H156" s="178">
        <v>3.7</v>
      </c>
      <c r="I156" s="179"/>
      <c r="J156" s="180">
        <f>ROUND(I156*H156,2)</f>
        <v>0</v>
      </c>
      <c r="K156" s="176" t="s">
        <v>751</v>
      </c>
      <c r="L156" s="40"/>
      <c r="M156" s="181" t="s">
        <v>19</v>
      </c>
      <c r="N156" s="182" t="s">
        <v>43</v>
      </c>
      <c r="O156" s="65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254</v>
      </c>
      <c r="AT156" s="185" t="s">
        <v>149</v>
      </c>
      <c r="AU156" s="185" t="s">
        <v>155</v>
      </c>
      <c r="AY156" s="18" t="s">
        <v>146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155</v>
      </c>
      <c r="BK156" s="186">
        <f>ROUND(I156*H156,2)</f>
        <v>0</v>
      </c>
      <c r="BL156" s="18" t="s">
        <v>254</v>
      </c>
      <c r="BM156" s="185" t="s">
        <v>836</v>
      </c>
    </row>
    <row r="157" spans="1:65" s="2" customFormat="1" ht="11.25">
      <c r="A157" s="35"/>
      <c r="B157" s="36"/>
      <c r="C157" s="37"/>
      <c r="D157" s="187" t="s">
        <v>157</v>
      </c>
      <c r="E157" s="37"/>
      <c r="F157" s="188" t="s">
        <v>837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157</v>
      </c>
      <c r="AU157" s="18" t="s">
        <v>155</v>
      </c>
    </row>
    <row r="158" spans="1:65" s="14" customFormat="1" ht="11.25">
      <c r="B158" s="203"/>
      <c r="C158" s="204"/>
      <c r="D158" s="194" t="s">
        <v>159</v>
      </c>
      <c r="E158" s="204"/>
      <c r="F158" s="206" t="s">
        <v>1147</v>
      </c>
      <c r="G158" s="204"/>
      <c r="H158" s="207">
        <v>3.7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159</v>
      </c>
      <c r="AU158" s="213" t="s">
        <v>155</v>
      </c>
      <c r="AV158" s="14" t="s">
        <v>155</v>
      </c>
      <c r="AW158" s="14" t="s">
        <v>4</v>
      </c>
      <c r="AX158" s="14" t="s">
        <v>79</v>
      </c>
      <c r="AY158" s="213" t="s">
        <v>146</v>
      </c>
    </row>
    <row r="159" spans="1:65" s="12" customFormat="1" ht="22.9" customHeight="1">
      <c r="B159" s="158"/>
      <c r="C159" s="159"/>
      <c r="D159" s="160" t="s">
        <v>70</v>
      </c>
      <c r="E159" s="172" t="s">
        <v>839</v>
      </c>
      <c r="F159" s="172" t="s">
        <v>840</v>
      </c>
      <c r="G159" s="159"/>
      <c r="H159" s="159"/>
      <c r="I159" s="162"/>
      <c r="J159" s="173">
        <f>BK159</f>
        <v>0</v>
      </c>
      <c r="K159" s="159"/>
      <c r="L159" s="164"/>
      <c r="M159" s="165"/>
      <c r="N159" s="166"/>
      <c r="O159" s="166"/>
      <c r="P159" s="167">
        <f>SUM(P160:P222)</f>
        <v>0</v>
      </c>
      <c r="Q159" s="166"/>
      <c r="R159" s="167">
        <f>SUM(R160:R222)</f>
        <v>0.21884500000000004</v>
      </c>
      <c r="S159" s="166"/>
      <c r="T159" s="168">
        <f>SUM(T160:T222)</f>
        <v>0.1065</v>
      </c>
      <c r="AR159" s="169" t="s">
        <v>155</v>
      </c>
      <c r="AT159" s="170" t="s">
        <v>70</v>
      </c>
      <c r="AU159" s="170" t="s">
        <v>79</v>
      </c>
      <c r="AY159" s="169" t="s">
        <v>146</v>
      </c>
      <c r="BK159" s="171">
        <f>SUM(BK160:BK222)</f>
        <v>0</v>
      </c>
    </row>
    <row r="160" spans="1:65" s="2" customFormat="1" ht="16.5" customHeight="1">
      <c r="A160" s="35"/>
      <c r="B160" s="36"/>
      <c r="C160" s="174" t="s">
        <v>7</v>
      </c>
      <c r="D160" s="174" t="s">
        <v>149</v>
      </c>
      <c r="E160" s="175" t="s">
        <v>841</v>
      </c>
      <c r="F160" s="176" t="s">
        <v>842</v>
      </c>
      <c r="G160" s="177" t="s">
        <v>305</v>
      </c>
      <c r="H160" s="178">
        <v>50</v>
      </c>
      <c r="I160" s="179"/>
      <c r="J160" s="180">
        <f>ROUND(I160*H160,2)</f>
        <v>0</v>
      </c>
      <c r="K160" s="176" t="s">
        <v>751</v>
      </c>
      <c r="L160" s="40"/>
      <c r="M160" s="181" t="s">
        <v>19</v>
      </c>
      <c r="N160" s="182" t="s">
        <v>43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2.1299999999999999E-3</v>
      </c>
      <c r="T160" s="184">
        <f>S160*H160</f>
        <v>0.1065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254</v>
      </c>
      <c r="AT160" s="185" t="s">
        <v>149</v>
      </c>
      <c r="AU160" s="185" t="s">
        <v>155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155</v>
      </c>
      <c r="BK160" s="186">
        <f>ROUND(I160*H160,2)</f>
        <v>0</v>
      </c>
      <c r="BL160" s="18" t="s">
        <v>254</v>
      </c>
      <c r="BM160" s="185" t="s">
        <v>843</v>
      </c>
    </row>
    <row r="161" spans="1:65" s="2" customFormat="1" ht="11.25">
      <c r="A161" s="35"/>
      <c r="B161" s="36"/>
      <c r="C161" s="37"/>
      <c r="D161" s="187" t="s">
        <v>157</v>
      </c>
      <c r="E161" s="37"/>
      <c r="F161" s="188" t="s">
        <v>844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157</v>
      </c>
      <c r="AU161" s="18" t="s">
        <v>155</v>
      </c>
    </row>
    <row r="162" spans="1:65" s="13" customFormat="1" ht="11.25">
      <c r="B162" s="192"/>
      <c r="C162" s="193"/>
      <c r="D162" s="194" t="s">
        <v>159</v>
      </c>
      <c r="E162" s="195" t="s">
        <v>19</v>
      </c>
      <c r="F162" s="196" t="s">
        <v>845</v>
      </c>
      <c r="G162" s="193"/>
      <c r="H162" s="195" t="s">
        <v>19</v>
      </c>
      <c r="I162" s="197"/>
      <c r="J162" s="193"/>
      <c r="K162" s="193"/>
      <c r="L162" s="198"/>
      <c r="M162" s="199"/>
      <c r="N162" s="200"/>
      <c r="O162" s="200"/>
      <c r="P162" s="200"/>
      <c r="Q162" s="200"/>
      <c r="R162" s="200"/>
      <c r="S162" s="200"/>
      <c r="T162" s="201"/>
      <c r="AT162" s="202" t="s">
        <v>159</v>
      </c>
      <c r="AU162" s="202" t="s">
        <v>155</v>
      </c>
      <c r="AV162" s="13" t="s">
        <v>79</v>
      </c>
      <c r="AW162" s="13" t="s">
        <v>33</v>
      </c>
      <c r="AX162" s="13" t="s">
        <v>71</v>
      </c>
      <c r="AY162" s="202" t="s">
        <v>146</v>
      </c>
    </row>
    <row r="163" spans="1:65" s="14" customFormat="1" ht="11.25">
      <c r="B163" s="203"/>
      <c r="C163" s="204"/>
      <c r="D163" s="194" t="s">
        <v>159</v>
      </c>
      <c r="E163" s="205" t="s">
        <v>19</v>
      </c>
      <c r="F163" s="206" t="s">
        <v>456</v>
      </c>
      <c r="G163" s="204"/>
      <c r="H163" s="207">
        <v>50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159</v>
      </c>
      <c r="AU163" s="213" t="s">
        <v>155</v>
      </c>
      <c r="AV163" s="14" t="s">
        <v>155</v>
      </c>
      <c r="AW163" s="14" t="s">
        <v>33</v>
      </c>
      <c r="AX163" s="14" t="s">
        <v>79</v>
      </c>
      <c r="AY163" s="213" t="s">
        <v>146</v>
      </c>
    </row>
    <row r="164" spans="1:65" s="2" customFormat="1" ht="16.5" customHeight="1">
      <c r="A164" s="35"/>
      <c r="B164" s="36"/>
      <c r="C164" s="174" t="s">
        <v>288</v>
      </c>
      <c r="D164" s="174" t="s">
        <v>149</v>
      </c>
      <c r="E164" s="175" t="s">
        <v>846</v>
      </c>
      <c r="F164" s="176" t="s">
        <v>847</v>
      </c>
      <c r="G164" s="177" t="s">
        <v>305</v>
      </c>
      <c r="H164" s="178">
        <v>80</v>
      </c>
      <c r="I164" s="179"/>
      <c r="J164" s="180">
        <f>ROUND(I164*H164,2)</f>
        <v>0</v>
      </c>
      <c r="K164" s="176" t="s">
        <v>751</v>
      </c>
      <c r="L164" s="40"/>
      <c r="M164" s="181" t="s">
        <v>19</v>
      </c>
      <c r="N164" s="182" t="s">
        <v>43</v>
      </c>
      <c r="O164" s="65"/>
      <c r="P164" s="183">
        <f>O164*H164</f>
        <v>0</v>
      </c>
      <c r="Q164" s="183">
        <v>3.4000000000000002E-4</v>
      </c>
      <c r="R164" s="183">
        <f>Q164*H164</f>
        <v>2.7200000000000002E-2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254</v>
      </c>
      <c r="AT164" s="185" t="s">
        <v>149</v>
      </c>
      <c r="AU164" s="185" t="s">
        <v>155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155</v>
      </c>
      <c r="BK164" s="186">
        <f>ROUND(I164*H164,2)</f>
        <v>0</v>
      </c>
      <c r="BL164" s="18" t="s">
        <v>254</v>
      </c>
      <c r="BM164" s="185" t="s">
        <v>848</v>
      </c>
    </row>
    <row r="165" spans="1:65" s="2" customFormat="1" ht="11.25">
      <c r="A165" s="35"/>
      <c r="B165" s="36"/>
      <c r="C165" s="37"/>
      <c r="D165" s="187" t="s">
        <v>157</v>
      </c>
      <c r="E165" s="37"/>
      <c r="F165" s="188" t="s">
        <v>849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157</v>
      </c>
      <c r="AU165" s="18" t="s">
        <v>155</v>
      </c>
    </row>
    <row r="166" spans="1:65" s="13" customFormat="1" ht="11.25">
      <c r="B166" s="192"/>
      <c r="C166" s="193"/>
      <c r="D166" s="194" t="s">
        <v>159</v>
      </c>
      <c r="E166" s="195" t="s">
        <v>19</v>
      </c>
      <c r="F166" s="196" t="s">
        <v>850</v>
      </c>
      <c r="G166" s="193"/>
      <c r="H166" s="195" t="s">
        <v>19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159</v>
      </c>
      <c r="AU166" s="202" t="s">
        <v>155</v>
      </c>
      <c r="AV166" s="13" t="s">
        <v>79</v>
      </c>
      <c r="AW166" s="13" t="s">
        <v>33</v>
      </c>
      <c r="AX166" s="13" t="s">
        <v>71</v>
      </c>
      <c r="AY166" s="202" t="s">
        <v>146</v>
      </c>
    </row>
    <row r="167" spans="1:65" s="14" customFormat="1" ht="11.25">
      <c r="B167" s="203"/>
      <c r="C167" s="204"/>
      <c r="D167" s="194" t="s">
        <v>159</v>
      </c>
      <c r="E167" s="205" t="s">
        <v>19</v>
      </c>
      <c r="F167" s="206" t="s">
        <v>1148</v>
      </c>
      <c r="G167" s="204"/>
      <c r="H167" s="207">
        <v>80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159</v>
      </c>
      <c r="AU167" s="213" t="s">
        <v>155</v>
      </c>
      <c r="AV167" s="14" t="s">
        <v>155</v>
      </c>
      <c r="AW167" s="14" t="s">
        <v>33</v>
      </c>
      <c r="AX167" s="14" t="s">
        <v>79</v>
      </c>
      <c r="AY167" s="213" t="s">
        <v>146</v>
      </c>
    </row>
    <row r="168" spans="1:65" s="2" customFormat="1" ht="16.5" customHeight="1">
      <c r="A168" s="35"/>
      <c r="B168" s="36"/>
      <c r="C168" s="225" t="s">
        <v>295</v>
      </c>
      <c r="D168" s="225" t="s">
        <v>261</v>
      </c>
      <c r="E168" s="226" t="s">
        <v>852</v>
      </c>
      <c r="F168" s="227" t="s">
        <v>853</v>
      </c>
      <c r="G168" s="228" t="s">
        <v>305</v>
      </c>
      <c r="H168" s="229">
        <v>80</v>
      </c>
      <c r="I168" s="230"/>
      <c r="J168" s="231">
        <f>ROUND(I168*H168,2)</f>
        <v>0</v>
      </c>
      <c r="K168" s="227" t="s">
        <v>751</v>
      </c>
      <c r="L168" s="232"/>
      <c r="M168" s="233" t="s">
        <v>19</v>
      </c>
      <c r="N168" s="234" t="s">
        <v>43</v>
      </c>
      <c r="O168" s="65"/>
      <c r="P168" s="183">
        <f>O168*H168</f>
        <v>0</v>
      </c>
      <c r="Q168" s="183">
        <v>3.6000000000000002E-4</v>
      </c>
      <c r="R168" s="183">
        <f>Q168*H168</f>
        <v>2.8800000000000003E-2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354</v>
      </c>
      <c r="AT168" s="185" t="s">
        <v>261</v>
      </c>
      <c r="AU168" s="185" t="s">
        <v>155</v>
      </c>
      <c r="AY168" s="18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155</v>
      </c>
      <c r="BK168" s="186">
        <f>ROUND(I168*H168,2)</f>
        <v>0</v>
      </c>
      <c r="BL168" s="18" t="s">
        <v>254</v>
      </c>
      <c r="BM168" s="185" t="s">
        <v>854</v>
      </c>
    </row>
    <row r="169" spans="1:65" s="2" customFormat="1" ht="16.5" customHeight="1">
      <c r="A169" s="35"/>
      <c r="B169" s="36"/>
      <c r="C169" s="174" t="s">
        <v>302</v>
      </c>
      <c r="D169" s="174" t="s">
        <v>149</v>
      </c>
      <c r="E169" s="175" t="s">
        <v>855</v>
      </c>
      <c r="F169" s="176" t="s">
        <v>856</v>
      </c>
      <c r="G169" s="177" t="s">
        <v>305</v>
      </c>
      <c r="H169" s="178">
        <v>105</v>
      </c>
      <c r="I169" s="179"/>
      <c r="J169" s="180">
        <f>ROUND(I169*H169,2)</f>
        <v>0</v>
      </c>
      <c r="K169" s="176" t="s">
        <v>751</v>
      </c>
      <c r="L169" s="40"/>
      <c r="M169" s="181" t="s">
        <v>19</v>
      </c>
      <c r="N169" s="182" t="s">
        <v>43</v>
      </c>
      <c r="O169" s="65"/>
      <c r="P169" s="183">
        <f>O169*H169</f>
        <v>0</v>
      </c>
      <c r="Q169" s="183">
        <v>4.2999999999999999E-4</v>
      </c>
      <c r="R169" s="183">
        <f>Q169*H169</f>
        <v>4.5149999999999996E-2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254</v>
      </c>
      <c r="AT169" s="185" t="s">
        <v>149</v>
      </c>
      <c r="AU169" s="185" t="s">
        <v>155</v>
      </c>
      <c r="AY169" s="18" t="s">
        <v>146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155</v>
      </c>
      <c r="BK169" s="186">
        <f>ROUND(I169*H169,2)</f>
        <v>0</v>
      </c>
      <c r="BL169" s="18" t="s">
        <v>254</v>
      </c>
      <c r="BM169" s="185" t="s">
        <v>857</v>
      </c>
    </row>
    <row r="170" spans="1:65" s="2" customFormat="1" ht="11.25">
      <c r="A170" s="35"/>
      <c r="B170" s="36"/>
      <c r="C170" s="37"/>
      <c r="D170" s="187" t="s">
        <v>157</v>
      </c>
      <c r="E170" s="37"/>
      <c r="F170" s="188" t="s">
        <v>858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157</v>
      </c>
      <c r="AU170" s="18" t="s">
        <v>155</v>
      </c>
    </row>
    <row r="171" spans="1:65" s="13" customFormat="1" ht="11.25">
      <c r="B171" s="192"/>
      <c r="C171" s="193"/>
      <c r="D171" s="194" t="s">
        <v>159</v>
      </c>
      <c r="E171" s="195" t="s">
        <v>19</v>
      </c>
      <c r="F171" s="196" t="s">
        <v>850</v>
      </c>
      <c r="G171" s="193"/>
      <c r="H171" s="195" t="s">
        <v>19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159</v>
      </c>
      <c r="AU171" s="202" t="s">
        <v>155</v>
      </c>
      <c r="AV171" s="13" t="s">
        <v>79</v>
      </c>
      <c r="AW171" s="13" t="s">
        <v>33</v>
      </c>
      <c r="AX171" s="13" t="s">
        <v>71</v>
      </c>
      <c r="AY171" s="202" t="s">
        <v>146</v>
      </c>
    </row>
    <row r="172" spans="1:65" s="14" customFormat="1" ht="11.25">
      <c r="B172" s="203"/>
      <c r="C172" s="204"/>
      <c r="D172" s="194" t="s">
        <v>159</v>
      </c>
      <c r="E172" s="205" t="s">
        <v>19</v>
      </c>
      <c r="F172" s="206" t="s">
        <v>1149</v>
      </c>
      <c r="G172" s="204"/>
      <c r="H172" s="207">
        <v>105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159</v>
      </c>
      <c r="AU172" s="213" t="s">
        <v>155</v>
      </c>
      <c r="AV172" s="14" t="s">
        <v>155</v>
      </c>
      <c r="AW172" s="14" t="s">
        <v>33</v>
      </c>
      <c r="AX172" s="14" t="s">
        <v>79</v>
      </c>
      <c r="AY172" s="213" t="s">
        <v>146</v>
      </c>
    </row>
    <row r="173" spans="1:65" s="2" customFormat="1" ht="16.5" customHeight="1">
      <c r="A173" s="35"/>
      <c r="B173" s="36"/>
      <c r="C173" s="225" t="s">
        <v>310</v>
      </c>
      <c r="D173" s="225" t="s">
        <v>261</v>
      </c>
      <c r="E173" s="226" t="s">
        <v>860</v>
      </c>
      <c r="F173" s="227" t="s">
        <v>861</v>
      </c>
      <c r="G173" s="228" t="s">
        <v>305</v>
      </c>
      <c r="H173" s="229">
        <v>105</v>
      </c>
      <c r="I173" s="230"/>
      <c r="J173" s="231">
        <f>ROUND(I173*H173,2)</f>
        <v>0</v>
      </c>
      <c r="K173" s="227" t="s">
        <v>751</v>
      </c>
      <c r="L173" s="232"/>
      <c r="M173" s="233" t="s">
        <v>19</v>
      </c>
      <c r="N173" s="234" t="s">
        <v>43</v>
      </c>
      <c r="O173" s="65"/>
      <c r="P173" s="183">
        <f>O173*H173</f>
        <v>0</v>
      </c>
      <c r="Q173" s="183">
        <v>5.5999999999999995E-4</v>
      </c>
      <c r="R173" s="183">
        <f>Q173*H173</f>
        <v>5.8799999999999998E-2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354</v>
      </c>
      <c r="AT173" s="185" t="s">
        <v>261</v>
      </c>
      <c r="AU173" s="185" t="s">
        <v>155</v>
      </c>
      <c r="AY173" s="18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155</v>
      </c>
      <c r="BK173" s="186">
        <f>ROUND(I173*H173,2)</f>
        <v>0</v>
      </c>
      <c r="BL173" s="18" t="s">
        <v>254</v>
      </c>
      <c r="BM173" s="185" t="s">
        <v>862</v>
      </c>
    </row>
    <row r="174" spans="1:65" s="2" customFormat="1" ht="24.2" customHeight="1">
      <c r="A174" s="35"/>
      <c r="B174" s="36"/>
      <c r="C174" s="174" t="s">
        <v>316</v>
      </c>
      <c r="D174" s="174" t="s">
        <v>149</v>
      </c>
      <c r="E174" s="175" t="s">
        <v>863</v>
      </c>
      <c r="F174" s="176" t="s">
        <v>864</v>
      </c>
      <c r="G174" s="177" t="s">
        <v>865</v>
      </c>
      <c r="H174" s="178">
        <v>10</v>
      </c>
      <c r="I174" s="179"/>
      <c r="J174" s="180">
        <f>ROUND(I174*H174,2)</f>
        <v>0</v>
      </c>
      <c r="K174" s="176" t="s">
        <v>751</v>
      </c>
      <c r="L174" s="40"/>
      <c r="M174" s="181" t="s">
        <v>19</v>
      </c>
      <c r="N174" s="182" t="s">
        <v>43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254</v>
      </c>
      <c r="AT174" s="185" t="s">
        <v>149</v>
      </c>
      <c r="AU174" s="185" t="s">
        <v>155</v>
      </c>
      <c r="AY174" s="18" t="s">
        <v>146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155</v>
      </c>
      <c r="BK174" s="186">
        <f>ROUND(I174*H174,2)</f>
        <v>0</v>
      </c>
      <c r="BL174" s="18" t="s">
        <v>254</v>
      </c>
      <c r="BM174" s="185" t="s">
        <v>866</v>
      </c>
    </row>
    <row r="175" spans="1:65" s="2" customFormat="1" ht="11.25">
      <c r="A175" s="35"/>
      <c r="B175" s="36"/>
      <c r="C175" s="37"/>
      <c r="D175" s="187" t="s">
        <v>157</v>
      </c>
      <c r="E175" s="37"/>
      <c r="F175" s="188" t="s">
        <v>867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157</v>
      </c>
      <c r="AU175" s="18" t="s">
        <v>155</v>
      </c>
    </row>
    <row r="176" spans="1:65" s="13" customFormat="1" ht="11.25">
      <c r="B176" s="192"/>
      <c r="C176" s="193"/>
      <c r="D176" s="194" t="s">
        <v>159</v>
      </c>
      <c r="E176" s="195" t="s">
        <v>19</v>
      </c>
      <c r="F176" s="196" t="s">
        <v>850</v>
      </c>
      <c r="G176" s="193"/>
      <c r="H176" s="195" t="s">
        <v>19</v>
      </c>
      <c r="I176" s="197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159</v>
      </c>
      <c r="AU176" s="202" t="s">
        <v>155</v>
      </c>
      <c r="AV176" s="13" t="s">
        <v>79</v>
      </c>
      <c r="AW176" s="13" t="s">
        <v>33</v>
      </c>
      <c r="AX176" s="13" t="s">
        <v>71</v>
      </c>
      <c r="AY176" s="202" t="s">
        <v>146</v>
      </c>
    </row>
    <row r="177" spans="1:65" s="14" customFormat="1" ht="11.25">
      <c r="B177" s="203"/>
      <c r="C177" s="204"/>
      <c r="D177" s="194" t="s">
        <v>159</v>
      </c>
      <c r="E177" s="205" t="s">
        <v>19</v>
      </c>
      <c r="F177" s="206" t="s">
        <v>87</v>
      </c>
      <c r="G177" s="204"/>
      <c r="H177" s="207">
        <v>10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159</v>
      </c>
      <c r="AU177" s="213" t="s">
        <v>155</v>
      </c>
      <c r="AV177" s="14" t="s">
        <v>155</v>
      </c>
      <c r="AW177" s="14" t="s">
        <v>33</v>
      </c>
      <c r="AX177" s="14" t="s">
        <v>79</v>
      </c>
      <c r="AY177" s="213" t="s">
        <v>146</v>
      </c>
    </row>
    <row r="178" spans="1:65" s="2" customFormat="1" ht="24.2" customHeight="1">
      <c r="A178" s="35"/>
      <c r="B178" s="36"/>
      <c r="C178" s="174" t="s">
        <v>322</v>
      </c>
      <c r="D178" s="174" t="s">
        <v>149</v>
      </c>
      <c r="E178" s="175" t="s">
        <v>868</v>
      </c>
      <c r="F178" s="176" t="s">
        <v>869</v>
      </c>
      <c r="G178" s="177" t="s">
        <v>305</v>
      </c>
      <c r="H178" s="178">
        <v>40</v>
      </c>
      <c r="I178" s="179"/>
      <c r="J178" s="180">
        <f>ROUND(I178*H178,2)</f>
        <v>0</v>
      </c>
      <c r="K178" s="176" t="s">
        <v>751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5.0000000000000002E-5</v>
      </c>
      <c r="R178" s="183">
        <f>Q178*H178</f>
        <v>2E-3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254</v>
      </c>
      <c r="AT178" s="185" t="s">
        <v>149</v>
      </c>
      <c r="AU178" s="185" t="s">
        <v>155</v>
      </c>
      <c r="AY178" s="18" t="s">
        <v>146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155</v>
      </c>
      <c r="BK178" s="186">
        <f>ROUND(I178*H178,2)</f>
        <v>0</v>
      </c>
      <c r="BL178" s="18" t="s">
        <v>254</v>
      </c>
      <c r="BM178" s="185" t="s">
        <v>870</v>
      </c>
    </row>
    <row r="179" spans="1:65" s="2" customFormat="1" ht="11.25">
      <c r="A179" s="35"/>
      <c r="B179" s="36"/>
      <c r="C179" s="37"/>
      <c r="D179" s="187" t="s">
        <v>157</v>
      </c>
      <c r="E179" s="37"/>
      <c r="F179" s="188" t="s">
        <v>871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157</v>
      </c>
      <c r="AU179" s="18" t="s">
        <v>155</v>
      </c>
    </row>
    <row r="180" spans="1:65" s="13" customFormat="1" ht="11.25">
      <c r="B180" s="192"/>
      <c r="C180" s="193"/>
      <c r="D180" s="194" t="s">
        <v>159</v>
      </c>
      <c r="E180" s="195" t="s">
        <v>19</v>
      </c>
      <c r="F180" s="196" t="s">
        <v>850</v>
      </c>
      <c r="G180" s="193"/>
      <c r="H180" s="195" t="s">
        <v>19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159</v>
      </c>
      <c r="AU180" s="202" t="s">
        <v>155</v>
      </c>
      <c r="AV180" s="13" t="s">
        <v>79</v>
      </c>
      <c r="AW180" s="13" t="s">
        <v>33</v>
      </c>
      <c r="AX180" s="13" t="s">
        <v>71</v>
      </c>
      <c r="AY180" s="202" t="s">
        <v>146</v>
      </c>
    </row>
    <row r="181" spans="1:65" s="14" customFormat="1" ht="11.25">
      <c r="B181" s="203"/>
      <c r="C181" s="204"/>
      <c r="D181" s="194" t="s">
        <v>159</v>
      </c>
      <c r="E181" s="205" t="s">
        <v>19</v>
      </c>
      <c r="F181" s="206" t="s">
        <v>1150</v>
      </c>
      <c r="G181" s="204"/>
      <c r="H181" s="207">
        <v>40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159</v>
      </c>
      <c r="AU181" s="213" t="s">
        <v>155</v>
      </c>
      <c r="AV181" s="14" t="s">
        <v>155</v>
      </c>
      <c r="AW181" s="14" t="s">
        <v>33</v>
      </c>
      <c r="AX181" s="14" t="s">
        <v>79</v>
      </c>
      <c r="AY181" s="213" t="s">
        <v>146</v>
      </c>
    </row>
    <row r="182" spans="1:65" s="2" customFormat="1" ht="33" customHeight="1">
      <c r="A182" s="35"/>
      <c r="B182" s="36"/>
      <c r="C182" s="174" t="s">
        <v>330</v>
      </c>
      <c r="D182" s="174" t="s">
        <v>149</v>
      </c>
      <c r="E182" s="175" t="s">
        <v>873</v>
      </c>
      <c r="F182" s="176" t="s">
        <v>874</v>
      </c>
      <c r="G182" s="177" t="s">
        <v>305</v>
      </c>
      <c r="H182" s="178">
        <v>52.5</v>
      </c>
      <c r="I182" s="179"/>
      <c r="J182" s="180">
        <f>ROUND(I182*H182,2)</f>
        <v>0</v>
      </c>
      <c r="K182" s="176" t="s">
        <v>751</v>
      </c>
      <c r="L182" s="40"/>
      <c r="M182" s="181" t="s">
        <v>19</v>
      </c>
      <c r="N182" s="182" t="s">
        <v>43</v>
      </c>
      <c r="O182" s="65"/>
      <c r="P182" s="183">
        <f>O182*H182</f>
        <v>0</v>
      </c>
      <c r="Q182" s="183">
        <v>6.9999999999999994E-5</v>
      </c>
      <c r="R182" s="183">
        <f>Q182*H182</f>
        <v>3.6749999999999999E-3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254</v>
      </c>
      <c r="AT182" s="185" t="s">
        <v>149</v>
      </c>
      <c r="AU182" s="185" t="s">
        <v>155</v>
      </c>
      <c r="AY182" s="18" t="s">
        <v>146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155</v>
      </c>
      <c r="BK182" s="186">
        <f>ROUND(I182*H182,2)</f>
        <v>0</v>
      </c>
      <c r="BL182" s="18" t="s">
        <v>254</v>
      </c>
      <c r="BM182" s="185" t="s">
        <v>875</v>
      </c>
    </row>
    <row r="183" spans="1:65" s="2" customFormat="1" ht="11.25">
      <c r="A183" s="35"/>
      <c r="B183" s="36"/>
      <c r="C183" s="37"/>
      <c r="D183" s="187" t="s">
        <v>157</v>
      </c>
      <c r="E183" s="37"/>
      <c r="F183" s="188" t="s">
        <v>876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157</v>
      </c>
      <c r="AU183" s="18" t="s">
        <v>155</v>
      </c>
    </row>
    <row r="184" spans="1:65" s="13" customFormat="1" ht="11.25">
      <c r="B184" s="192"/>
      <c r="C184" s="193"/>
      <c r="D184" s="194" t="s">
        <v>159</v>
      </c>
      <c r="E184" s="195" t="s">
        <v>19</v>
      </c>
      <c r="F184" s="196" t="s">
        <v>850</v>
      </c>
      <c r="G184" s="193"/>
      <c r="H184" s="195" t="s">
        <v>19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159</v>
      </c>
      <c r="AU184" s="202" t="s">
        <v>155</v>
      </c>
      <c r="AV184" s="13" t="s">
        <v>79</v>
      </c>
      <c r="AW184" s="13" t="s">
        <v>33</v>
      </c>
      <c r="AX184" s="13" t="s">
        <v>71</v>
      </c>
      <c r="AY184" s="202" t="s">
        <v>146</v>
      </c>
    </row>
    <row r="185" spans="1:65" s="14" customFormat="1" ht="11.25">
      <c r="B185" s="203"/>
      <c r="C185" s="204"/>
      <c r="D185" s="194" t="s">
        <v>159</v>
      </c>
      <c r="E185" s="205" t="s">
        <v>19</v>
      </c>
      <c r="F185" s="206" t="s">
        <v>1151</v>
      </c>
      <c r="G185" s="204"/>
      <c r="H185" s="207">
        <v>52.5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159</v>
      </c>
      <c r="AU185" s="213" t="s">
        <v>155</v>
      </c>
      <c r="AV185" s="14" t="s">
        <v>155</v>
      </c>
      <c r="AW185" s="14" t="s">
        <v>33</v>
      </c>
      <c r="AX185" s="14" t="s">
        <v>79</v>
      </c>
      <c r="AY185" s="213" t="s">
        <v>146</v>
      </c>
    </row>
    <row r="186" spans="1:65" s="2" customFormat="1" ht="33" customHeight="1">
      <c r="A186" s="35"/>
      <c r="B186" s="36"/>
      <c r="C186" s="174" t="s">
        <v>336</v>
      </c>
      <c r="D186" s="174" t="s">
        <v>149</v>
      </c>
      <c r="E186" s="175" t="s">
        <v>878</v>
      </c>
      <c r="F186" s="176" t="s">
        <v>879</v>
      </c>
      <c r="G186" s="177" t="s">
        <v>305</v>
      </c>
      <c r="H186" s="178">
        <v>40</v>
      </c>
      <c r="I186" s="179"/>
      <c r="J186" s="180">
        <f>ROUND(I186*H186,2)</f>
        <v>0</v>
      </c>
      <c r="K186" s="176" t="s">
        <v>751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2.0000000000000001E-4</v>
      </c>
      <c r="R186" s="183">
        <f>Q186*H186</f>
        <v>8.0000000000000002E-3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254</v>
      </c>
      <c r="AT186" s="185" t="s">
        <v>149</v>
      </c>
      <c r="AU186" s="185" t="s">
        <v>155</v>
      </c>
      <c r="AY186" s="18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155</v>
      </c>
      <c r="BK186" s="186">
        <f>ROUND(I186*H186,2)</f>
        <v>0</v>
      </c>
      <c r="BL186" s="18" t="s">
        <v>254</v>
      </c>
      <c r="BM186" s="185" t="s">
        <v>880</v>
      </c>
    </row>
    <row r="187" spans="1:65" s="2" customFormat="1" ht="11.25">
      <c r="A187" s="35"/>
      <c r="B187" s="36"/>
      <c r="C187" s="37"/>
      <c r="D187" s="187" t="s">
        <v>157</v>
      </c>
      <c r="E187" s="37"/>
      <c r="F187" s="188" t="s">
        <v>881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157</v>
      </c>
      <c r="AU187" s="18" t="s">
        <v>155</v>
      </c>
    </row>
    <row r="188" spans="1:65" s="13" customFormat="1" ht="11.25">
      <c r="B188" s="192"/>
      <c r="C188" s="193"/>
      <c r="D188" s="194" t="s">
        <v>159</v>
      </c>
      <c r="E188" s="195" t="s">
        <v>19</v>
      </c>
      <c r="F188" s="196" t="s">
        <v>850</v>
      </c>
      <c r="G188" s="193"/>
      <c r="H188" s="195" t="s">
        <v>19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159</v>
      </c>
      <c r="AU188" s="202" t="s">
        <v>155</v>
      </c>
      <c r="AV188" s="13" t="s">
        <v>79</v>
      </c>
      <c r="AW188" s="13" t="s">
        <v>33</v>
      </c>
      <c r="AX188" s="13" t="s">
        <v>71</v>
      </c>
      <c r="AY188" s="202" t="s">
        <v>146</v>
      </c>
    </row>
    <row r="189" spans="1:65" s="14" customFormat="1" ht="11.25">
      <c r="B189" s="203"/>
      <c r="C189" s="204"/>
      <c r="D189" s="194" t="s">
        <v>159</v>
      </c>
      <c r="E189" s="205" t="s">
        <v>19</v>
      </c>
      <c r="F189" s="206" t="s">
        <v>1150</v>
      </c>
      <c r="G189" s="204"/>
      <c r="H189" s="207">
        <v>40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159</v>
      </c>
      <c r="AU189" s="213" t="s">
        <v>155</v>
      </c>
      <c r="AV189" s="14" t="s">
        <v>155</v>
      </c>
      <c r="AW189" s="14" t="s">
        <v>33</v>
      </c>
      <c r="AX189" s="14" t="s">
        <v>79</v>
      </c>
      <c r="AY189" s="213" t="s">
        <v>146</v>
      </c>
    </row>
    <row r="190" spans="1:65" s="2" customFormat="1" ht="33" customHeight="1">
      <c r="A190" s="35"/>
      <c r="B190" s="36"/>
      <c r="C190" s="174" t="s">
        <v>341</v>
      </c>
      <c r="D190" s="174" t="s">
        <v>149</v>
      </c>
      <c r="E190" s="175" t="s">
        <v>882</v>
      </c>
      <c r="F190" s="176" t="s">
        <v>883</v>
      </c>
      <c r="G190" s="177" t="s">
        <v>305</v>
      </c>
      <c r="H190" s="178">
        <v>52.5</v>
      </c>
      <c r="I190" s="179"/>
      <c r="J190" s="180">
        <f>ROUND(I190*H190,2)</f>
        <v>0</v>
      </c>
      <c r="K190" s="176" t="s">
        <v>751</v>
      </c>
      <c r="L190" s="40"/>
      <c r="M190" s="181" t="s">
        <v>19</v>
      </c>
      <c r="N190" s="182" t="s">
        <v>43</v>
      </c>
      <c r="O190" s="65"/>
      <c r="P190" s="183">
        <f>O190*H190</f>
        <v>0</v>
      </c>
      <c r="Q190" s="183">
        <v>2.4000000000000001E-4</v>
      </c>
      <c r="R190" s="183">
        <f>Q190*H190</f>
        <v>1.26E-2</v>
      </c>
      <c r="S190" s="183">
        <v>0</v>
      </c>
      <c r="T190" s="18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5" t="s">
        <v>254</v>
      </c>
      <c r="AT190" s="185" t="s">
        <v>149</v>
      </c>
      <c r="AU190" s="185" t="s">
        <v>155</v>
      </c>
      <c r="AY190" s="18" t="s">
        <v>146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8" t="s">
        <v>155</v>
      </c>
      <c r="BK190" s="186">
        <f>ROUND(I190*H190,2)</f>
        <v>0</v>
      </c>
      <c r="BL190" s="18" t="s">
        <v>254</v>
      </c>
      <c r="BM190" s="185" t="s">
        <v>884</v>
      </c>
    </row>
    <row r="191" spans="1:65" s="2" customFormat="1" ht="11.25">
      <c r="A191" s="35"/>
      <c r="B191" s="36"/>
      <c r="C191" s="37"/>
      <c r="D191" s="187" t="s">
        <v>157</v>
      </c>
      <c r="E191" s="37"/>
      <c r="F191" s="188" t="s">
        <v>885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157</v>
      </c>
      <c r="AU191" s="18" t="s">
        <v>155</v>
      </c>
    </row>
    <row r="192" spans="1:65" s="13" customFormat="1" ht="11.25">
      <c r="B192" s="192"/>
      <c r="C192" s="193"/>
      <c r="D192" s="194" t="s">
        <v>159</v>
      </c>
      <c r="E192" s="195" t="s">
        <v>19</v>
      </c>
      <c r="F192" s="196" t="s">
        <v>850</v>
      </c>
      <c r="G192" s="193"/>
      <c r="H192" s="195" t="s">
        <v>19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159</v>
      </c>
      <c r="AU192" s="202" t="s">
        <v>155</v>
      </c>
      <c r="AV192" s="13" t="s">
        <v>79</v>
      </c>
      <c r="AW192" s="13" t="s">
        <v>33</v>
      </c>
      <c r="AX192" s="13" t="s">
        <v>71</v>
      </c>
      <c r="AY192" s="202" t="s">
        <v>146</v>
      </c>
    </row>
    <row r="193" spans="1:65" s="14" customFormat="1" ht="11.25">
      <c r="B193" s="203"/>
      <c r="C193" s="204"/>
      <c r="D193" s="194" t="s">
        <v>159</v>
      </c>
      <c r="E193" s="205" t="s">
        <v>19</v>
      </c>
      <c r="F193" s="206" t="s">
        <v>1151</v>
      </c>
      <c r="G193" s="204"/>
      <c r="H193" s="207">
        <v>52.5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159</v>
      </c>
      <c r="AU193" s="213" t="s">
        <v>155</v>
      </c>
      <c r="AV193" s="14" t="s">
        <v>155</v>
      </c>
      <c r="AW193" s="14" t="s">
        <v>33</v>
      </c>
      <c r="AX193" s="14" t="s">
        <v>79</v>
      </c>
      <c r="AY193" s="213" t="s">
        <v>146</v>
      </c>
    </row>
    <row r="194" spans="1:65" s="2" customFormat="1" ht="16.5" customHeight="1">
      <c r="A194" s="35"/>
      <c r="B194" s="36"/>
      <c r="C194" s="174" t="s">
        <v>347</v>
      </c>
      <c r="D194" s="174" t="s">
        <v>149</v>
      </c>
      <c r="E194" s="175" t="s">
        <v>886</v>
      </c>
      <c r="F194" s="176" t="s">
        <v>887</v>
      </c>
      <c r="G194" s="177" t="s">
        <v>231</v>
      </c>
      <c r="H194" s="178">
        <v>43</v>
      </c>
      <c r="I194" s="179"/>
      <c r="J194" s="180">
        <f>ROUND(I194*H194,2)</f>
        <v>0</v>
      </c>
      <c r="K194" s="176" t="s">
        <v>751</v>
      </c>
      <c r="L194" s="40"/>
      <c r="M194" s="181" t="s">
        <v>19</v>
      </c>
      <c r="N194" s="182" t="s">
        <v>43</v>
      </c>
      <c r="O194" s="65"/>
      <c r="P194" s="183">
        <f>O194*H194</f>
        <v>0</v>
      </c>
      <c r="Q194" s="183">
        <v>1.2999999999999999E-4</v>
      </c>
      <c r="R194" s="183">
        <f>Q194*H194</f>
        <v>5.5899999999999995E-3</v>
      </c>
      <c r="S194" s="183">
        <v>0</v>
      </c>
      <c r="T194" s="18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5" t="s">
        <v>254</v>
      </c>
      <c r="AT194" s="185" t="s">
        <v>149</v>
      </c>
      <c r="AU194" s="185" t="s">
        <v>155</v>
      </c>
      <c r="AY194" s="18" t="s">
        <v>146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8" t="s">
        <v>155</v>
      </c>
      <c r="BK194" s="186">
        <f>ROUND(I194*H194,2)</f>
        <v>0</v>
      </c>
      <c r="BL194" s="18" t="s">
        <v>254</v>
      </c>
      <c r="BM194" s="185" t="s">
        <v>888</v>
      </c>
    </row>
    <row r="195" spans="1:65" s="2" customFormat="1" ht="11.25">
      <c r="A195" s="35"/>
      <c r="B195" s="36"/>
      <c r="C195" s="37"/>
      <c r="D195" s="187" t="s">
        <v>157</v>
      </c>
      <c r="E195" s="37"/>
      <c r="F195" s="188" t="s">
        <v>889</v>
      </c>
      <c r="G195" s="37"/>
      <c r="H195" s="37"/>
      <c r="I195" s="189"/>
      <c r="J195" s="37"/>
      <c r="K195" s="37"/>
      <c r="L195" s="40"/>
      <c r="M195" s="190"/>
      <c r="N195" s="191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157</v>
      </c>
      <c r="AU195" s="18" t="s">
        <v>155</v>
      </c>
    </row>
    <row r="196" spans="1:65" s="13" customFormat="1" ht="11.25">
      <c r="B196" s="192"/>
      <c r="C196" s="193"/>
      <c r="D196" s="194" t="s">
        <v>159</v>
      </c>
      <c r="E196" s="195" t="s">
        <v>19</v>
      </c>
      <c r="F196" s="196" t="s">
        <v>850</v>
      </c>
      <c r="G196" s="193"/>
      <c r="H196" s="195" t="s">
        <v>19</v>
      </c>
      <c r="I196" s="197"/>
      <c r="J196" s="193"/>
      <c r="K196" s="193"/>
      <c r="L196" s="198"/>
      <c r="M196" s="199"/>
      <c r="N196" s="200"/>
      <c r="O196" s="200"/>
      <c r="P196" s="200"/>
      <c r="Q196" s="200"/>
      <c r="R196" s="200"/>
      <c r="S196" s="200"/>
      <c r="T196" s="201"/>
      <c r="AT196" s="202" t="s">
        <v>159</v>
      </c>
      <c r="AU196" s="202" t="s">
        <v>155</v>
      </c>
      <c r="AV196" s="13" t="s">
        <v>79</v>
      </c>
      <c r="AW196" s="13" t="s">
        <v>33</v>
      </c>
      <c r="AX196" s="13" t="s">
        <v>71</v>
      </c>
      <c r="AY196" s="202" t="s">
        <v>146</v>
      </c>
    </row>
    <row r="197" spans="1:65" s="14" customFormat="1" ht="11.25">
      <c r="B197" s="203"/>
      <c r="C197" s="204"/>
      <c r="D197" s="194" t="s">
        <v>159</v>
      </c>
      <c r="E197" s="205" t="s">
        <v>19</v>
      </c>
      <c r="F197" s="206" t="s">
        <v>808</v>
      </c>
      <c r="G197" s="204"/>
      <c r="H197" s="207">
        <v>12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159</v>
      </c>
      <c r="AU197" s="213" t="s">
        <v>155</v>
      </c>
      <c r="AV197" s="14" t="s">
        <v>155</v>
      </c>
      <c r="AW197" s="14" t="s">
        <v>33</v>
      </c>
      <c r="AX197" s="14" t="s">
        <v>71</v>
      </c>
      <c r="AY197" s="213" t="s">
        <v>146</v>
      </c>
    </row>
    <row r="198" spans="1:65" s="14" customFormat="1" ht="11.25">
      <c r="B198" s="203"/>
      <c r="C198" s="204"/>
      <c r="D198" s="194" t="s">
        <v>159</v>
      </c>
      <c r="E198" s="205" t="s">
        <v>19</v>
      </c>
      <c r="F198" s="206" t="s">
        <v>147</v>
      </c>
      <c r="G198" s="204"/>
      <c r="H198" s="207">
        <v>3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159</v>
      </c>
      <c r="AU198" s="213" t="s">
        <v>155</v>
      </c>
      <c r="AV198" s="14" t="s">
        <v>155</v>
      </c>
      <c r="AW198" s="14" t="s">
        <v>33</v>
      </c>
      <c r="AX198" s="14" t="s">
        <v>71</v>
      </c>
      <c r="AY198" s="213" t="s">
        <v>146</v>
      </c>
    </row>
    <row r="199" spans="1:65" s="14" customFormat="1" ht="11.25">
      <c r="B199" s="203"/>
      <c r="C199" s="204"/>
      <c r="D199" s="194" t="s">
        <v>159</v>
      </c>
      <c r="E199" s="205" t="s">
        <v>19</v>
      </c>
      <c r="F199" s="206" t="s">
        <v>1105</v>
      </c>
      <c r="G199" s="204"/>
      <c r="H199" s="207">
        <v>14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159</v>
      </c>
      <c r="AU199" s="213" t="s">
        <v>155</v>
      </c>
      <c r="AV199" s="14" t="s">
        <v>155</v>
      </c>
      <c r="AW199" s="14" t="s">
        <v>33</v>
      </c>
      <c r="AX199" s="14" t="s">
        <v>71</v>
      </c>
      <c r="AY199" s="213" t="s">
        <v>146</v>
      </c>
    </row>
    <row r="200" spans="1:65" s="14" customFormat="1" ht="11.25">
      <c r="B200" s="203"/>
      <c r="C200" s="204"/>
      <c r="D200" s="194" t="s">
        <v>159</v>
      </c>
      <c r="E200" s="205" t="s">
        <v>19</v>
      </c>
      <c r="F200" s="206" t="s">
        <v>1105</v>
      </c>
      <c r="G200" s="204"/>
      <c r="H200" s="207">
        <v>14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159</v>
      </c>
      <c r="AU200" s="213" t="s">
        <v>155</v>
      </c>
      <c r="AV200" s="14" t="s">
        <v>155</v>
      </c>
      <c r="AW200" s="14" t="s">
        <v>33</v>
      </c>
      <c r="AX200" s="14" t="s">
        <v>71</v>
      </c>
      <c r="AY200" s="213" t="s">
        <v>146</v>
      </c>
    </row>
    <row r="201" spans="1:65" s="15" customFormat="1" ht="11.25">
      <c r="B201" s="214"/>
      <c r="C201" s="215"/>
      <c r="D201" s="194" t="s">
        <v>159</v>
      </c>
      <c r="E201" s="216" t="s">
        <v>19</v>
      </c>
      <c r="F201" s="217" t="s">
        <v>164</v>
      </c>
      <c r="G201" s="215"/>
      <c r="H201" s="218">
        <v>43</v>
      </c>
      <c r="I201" s="219"/>
      <c r="J201" s="215"/>
      <c r="K201" s="215"/>
      <c r="L201" s="220"/>
      <c r="M201" s="221"/>
      <c r="N201" s="222"/>
      <c r="O201" s="222"/>
      <c r="P201" s="222"/>
      <c r="Q201" s="222"/>
      <c r="R201" s="222"/>
      <c r="S201" s="222"/>
      <c r="T201" s="223"/>
      <c r="AT201" s="224" t="s">
        <v>159</v>
      </c>
      <c r="AU201" s="224" t="s">
        <v>155</v>
      </c>
      <c r="AV201" s="15" t="s">
        <v>154</v>
      </c>
      <c r="AW201" s="15" t="s">
        <v>33</v>
      </c>
      <c r="AX201" s="15" t="s">
        <v>79</v>
      </c>
      <c r="AY201" s="224" t="s">
        <v>146</v>
      </c>
    </row>
    <row r="202" spans="1:65" s="2" customFormat="1" ht="16.5" customHeight="1">
      <c r="A202" s="35"/>
      <c r="B202" s="36"/>
      <c r="C202" s="174" t="s">
        <v>354</v>
      </c>
      <c r="D202" s="174" t="s">
        <v>149</v>
      </c>
      <c r="E202" s="175" t="s">
        <v>890</v>
      </c>
      <c r="F202" s="176" t="s">
        <v>891</v>
      </c>
      <c r="G202" s="177" t="s">
        <v>892</v>
      </c>
      <c r="H202" s="178">
        <v>7</v>
      </c>
      <c r="I202" s="179"/>
      <c r="J202" s="180">
        <f>ROUND(I202*H202,2)</f>
        <v>0</v>
      </c>
      <c r="K202" s="176" t="s">
        <v>751</v>
      </c>
      <c r="L202" s="40"/>
      <c r="M202" s="181" t="s">
        <v>19</v>
      </c>
      <c r="N202" s="182" t="s">
        <v>43</v>
      </c>
      <c r="O202" s="65"/>
      <c r="P202" s="183">
        <f>O202*H202</f>
        <v>0</v>
      </c>
      <c r="Q202" s="183">
        <v>2.5000000000000001E-4</v>
      </c>
      <c r="R202" s="183">
        <f>Q202*H202</f>
        <v>1.75E-3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254</v>
      </c>
      <c r="AT202" s="185" t="s">
        <v>149</v>
      </c>
      <c r="AU202" s="185" t="s">
        <v>155</v>
      </c>
      <c r="AY202" s="18" t="s">
        <v>146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155</v>
      </c>
      <c r="BK202" s="186">
        <f>ROUND(I202*H202,2)</f>
        <v>0</v>
      </c>
      <c r="BL202" s="18" t="s">
        <v>254</v>
      </c>
      <c r="BM202" s="185" t="s">
        <v>893</v>
      </c>
    </row>
    <row r="203" spans="1:65" s="2" customFormat="1" ht="11.25">
      <c r="A203" s="35"/>
      <c r="B203" s="36"/>
      <c r="C203" s="37"/>
      <c r="D203" s="187" t="s">
        <v>157</v>
      </c>
      <c r="E203" s="37"/>
      <c r="F203" s="188" t="s">
        <v>894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157</v>
      </c>
      <c r="AU203" s="18" t="s">
        <v>155</v>
      </c>
    </row>
    <row r="204" spans="1:65" s="13" customFormat="1" ht="11.25">
      <c r="B204" s="192"/>
      <c r="C204" s="193"/>
      <c r="D204" s="194" t="s">
        <v>159</v>
      </c>
      <c r="E204" s="195" t="s">
        <v>19</v>
      </c>
      <c r="F204" s="196" t="s">
        <v>850</v>
      </c>
      <c r="G204" s="193"/>
      <c r="H204" s="195" t="s">
        <v>19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159</v>
      </c>
      <c r="AU204" s="202" t="s">
        <v>155</v>
      </c>
      <c r="AV204" s="13" t="s">
        <v>79</v>
      </c>
      <c r="AW204" s="13" t="s">
        <v>33</v>
      </c>
      <c r="AX204" s="13" t="s">
        <v>71</v>
      </c>
      <c r="AY204" s="202" t="s">
        <v>146</v>
      </c>
    </row>
    <row r="205" spans="1:65" s="14" customFormat="1" ht="11.25">
      <c r="B205" s="203"/>
      <c r="C205" s="204"/>
      <c r="D205" s="194" t="s">
        <v>159</v>
      </c>
      <c r="E205" s="205" t="s">
        <v>19</v>
      </c>
      <c r="F205" s="206" t="s">
        <v>196</v>
      </c>
      <c r="G205" s="204"/>
      <c r="H205" s="207">
        <v>7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159</v>
      </c>
      <c r="AU205" s="213" t="s">
        <v>155</v>
      </c>
      <c r="AV205" s="14" t="s">
        <v>155</v>
      </c>
      <c r="AW205" s="14" t="s">
        <v>33</v>
      </c>
      <c r="AX205" s="14" t="s">
        <v>79</v>
      </c>
      <c r="AY205" s="213" t="s">
        <v>146</v>
      </c>
    </row>
    <row r="206" spans="1:65" s="2" customFormat="1" ht="16.5" customHeight="1">
      <c r="A206" s="35"/>
      <c r="B206" s="36"/>
      <c r="C206" s="174" t="s">
        <v>359</v>
      </c>
      <c r="D206" s="174" t="s">
        <v>149</v>
      </c>
      <c r="E206" s="175" t="s">
        <v>895</v>
      </c>
      <c r="F206" s="176" t="s">
        <v>896</v>
      </c>
      <c r="G206" s="177" t="s">
        <v>231</v>
      </c>
      <c r="H206" s="178">
        <v>24</v>
      </c>
      <c r="I206" s="179"/>
      <c r="J206" s="180">
        <f>ROUND(I206*H206,2)</f>
        <v>0</v>
      </c>
      <c r="K206" s="176" t="s">
        <v>751</v>
      </c>
      <c r="L206" s="40"/>
      <c r="M206" s="181" t="s">
        <v>19</v>
      </c>
      <c r="N206" s="182" t="s">
        <v>43</v>
      </c>
      <c r="O206" s="65"/>
      <c r="P206" s="183">
        <f>O206*H206</f>
        <v>0</v>
      </c>
      <c r="Q206" s="183">
        <v>9.7000000000000005E-4</v>
      </c>
      <c r="R206" s="183">
        <f>Q206*H206</f>
        <v>2.3280000000000002E-2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254</v>
      </c>
      <c r="AT206" s="185" t="s">
        <v>149</v>
      </c>
      <c r="AU206" s="185" t="s">
        <v>155</v>
      </c>
      <c r="AY206" s="18" t="s">
        <v>146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155</v>
      </c>
      <c r="BK206" s="186">
        <f>ROUND(I206*H206,2)</f>
        <v>0</v>
      </c>
      <c r="BL206" s="18" t="s">
        <v>254</v>
      </c>
      <c r="BM206" s="185" t="s">
        <v>897</v>
      </c>
    </row>
    <row r="207" spans="1:65" s="2" customFormat="1" ht="11.25">
      <c r="A207" s="35"/>
      <c r="B207" s="36"/>
      <c r="C207" s="37"/>
      <c r="D207" s="187" t="s">
        <v>157</v>
      </c>
      <c r="E207" s="37"/>
      <c r="F207" s="188" t="s">
        <v>898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157</v>
      </c>
      <c r="AU207" s="18" t="s">
        <v>155</v>
      </c>
    </row>
    <row r="208" spans="1:65" s="13" customFormat="1" ht="11.25">
      <c r="B208" s="192"/>
      <c r="C208" s="193"/>
      <c r="D208" s="194" t="s">
        <v>159</v>
      </c>
      <c r="E208" s="195" t="s">
        <v>19</v>
      </c>
      <c r="F208" s="196" t="s">
        <v>850</v>
      </c>
      <c r="G208" s="193"/>
      <c r="H208" s="195" t="s">
        <v>19</v>
      </c>
      <c r="I208" s="197"/>
      <c r="J208" s="193"/>
      <c r="K208" s="193"/>
      <c r="L208" s="198"/>
      <c r="M208" s="199"/>
      <c r="N208" s="200"/>
      <c r="O208" s="200"/>
      <c r="P208" s="200"/>
      <c r="Q208" s="200"/>
      <c r="R208" s="200"/>
      <c r="S208" s="200"/>
      <c r="T208" s="201"/>
      <c r="AT208" s="202" t="s">
        <v>159</v>
      </c>
      <c r="AU208" s="202" t="s">
        <v>155</v>
      </c>
      <c r="AV208" s="13" t="s">
        <v>79</v>
      </c>
      <c r="AW208" s="13" t="s">
        <v>33</v>
      </c>
      <c r="AX208" s="13" t="s">
        <v>71</v>
      </c>
      <c r="AY208" s="202" t="s">
        <v>146</v>
      </c>
    </row>
    <row r="209" spans="1:65" s="14" customFormat="1" ht="11.25">
      <c r="B209" s="203"/>
      <c r="C209" s="204"/>
      <c r="D209" s="194" t="s">
        <v>159</v>
      </c>
      <c r="E209" s="205" t="s">
        <v>19</v>
      </c>
      <c r="F209" s="206" t="s">
        <v>899</v>
      </c>
      <c r="G209" s="204"/>
      <c r="H209" s="207">
        <v>24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159</v>
      </c>
      <c r="AU209" s="213" t="s">
        <v>155</v>
      </c>
      <c r="AV209" s="14" t="s">
        <v>155</v>
      </c>
      <c r="AW209" s="14" t="s">
        <v>33</v>
      </c>
      <c r="AX209" s="14" t="s">
        <v>79</v>
      </c>
      <c r="AY209" s="213" t="s">
        <v>146</v>
      </c>
    </row>
    <row r="210" spans="1:65" s="2" customFormat="1" ht="21.75" customHeight="1">
      <c r="A210" s="35"/>
      <c r="B210" s="36"/>
      <c r="C210" s="174" t="s">
        <v>364</v>
      </c>
      <c r="D210" s="174" t="s">
        <v>149</v>
      </c>
      <c r="E210" s="175" t="s">
        <v>900</v>
      </c>
      <c r="F210" s="176" t="s">
        <v>901</v>
      </c>
      <c r="G210" s="177" t="s">
        <v>305</v>
      </c>
      <c r="H210" s="178">
        <v>200</v>
      </c>
      <c r="I210" s="179"/>
      <c r="J210" s="180">
        <f>ROUND(I210*H210,2)</f>
        <v>0</v>
      </c>
      <c r="K210" s="176" t="s">
        <v>751</v>
      </c>
      <c r="L210" s="40"/>
      <c r="M210" s="181" t="s">
        <v>19</v>
      </c>
      <c r="N210" s="182" t="s">
        <v>43</v>
      </c>
      <c r="O210" s="65"/>
      <c r="P210" s="183">
        <f>O210*H210</f>
        <v>0</v>
      </c>
      <c r="Q210" s="183">
        <v>1.0000000000000001E-5</v>
      </c>
      <c r="R210" s="183">
        <f>Q210*H210</f>
        <v>2E-3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254</v>
      </c>
      <c r="AT210" s="185" t="s">
        <v>149</v>
      </c>
      <c r="AU210" s="185" t="s">
        <v>155</v>
      </c>
      <c r="AY210" s="18" t="s">
        <v>146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155</v>
      </c>
      <c r="BK210" s="186">
        <f>ROUND(I210*H210,2)</f>
        <v>0</v>
      </c>
      <c r="BL210" s="18" t="s">
        <v>254</v>
      </c>
      <c r="BM210" s="185" t="s">
        <v>902</v>
      </c>
    </row>
    <row r="211" spans="1:65" s="2" customFormat="1" ht="11.25">
      <c r="A211" s="35"/>
      <c r="B211" s="36"/>
      <c r="C211" s="37"/>
      <c r="D211" s="187" t="s">
        <v>157</v>
      </c>
      <c r="E211" s="37"/>
      <c r="F211" s="188" t="s">
        <v>903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157</v>
      </c>
      <c r="AU211" s="18" t="s">
        <v>155</v>
      </c>
    </row>
    <row r="212" spans="1:65" s="13" customFormat="1" ht="11.25">
      <c r="B212" s="192"/>
      <c r="C212" s="193"/>
      <c r="D212" s="194" t="s">
        <v>159</v>
      </c>
      <c r="E212" s="195" t="s">
        <v>19</v>
      </c>
      <c r="F212" s="196" t="s">
        <v>850</v>
      </c>
      <c r="G212" s="193"/>
      <c r="H212" s="195" t="s">
        <v>19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159</v>
      </c>
      <c r="AU212" s="202" t="s">
        <v>155</v>
      </c>
      <c r="AV212" s="13" t="s">
        <v>79</v>
      </c>
      <c r="AW212" s="13" t="s">
        <v>33</v>
      </c>
      <c r="AX212" s="13" t="s">
        <v>71</v>
      </c>
      <c r="AY212" s="202" t="s">
        <v>146</v>
      </c>
    </row>
    <row r="213" spans="1:65" s="14" customFormat="1" ht="11.25">
      <c r="B213" s="203"/>
      <c r="C213" s="204"/>
      <c r="D213" s="194" t="s">
        <v>159</v>
      </c>
      <c r="E213" s="205" t="s">
        <v>19</v>
      </c>
      <c r="F213" s="206" t="s">
        <v>904</v>
      </c>
      <c r="G213" s="204"/>
      <c r="H213" s="207">
        <v>200</v>
      </c>
      <c r="I213" s="208"/>
      <c r="J213" s="204"/>
      <c r="K213" s="204"/>
      <c r="L213" s="209"/>
      <c r="M213" s="210"/>
      <c r="N213" s="211"/>
      <c r="O213" s="211"/>
      <c r="P213" s="211"/>
      <c r="Q213" s="211"/>
      <c r="R213" s="211"/>
      <c r="S213" s="211"/>
      <c r="T213" s="212"/>
      <c r="AT213" s="213" t="s">
        <v>159</v>
      </c>
      <c r="AU213" s="213" t="s">
        <v>155</v>
      </c>
      <c r="AV213" s="14" t="s">
        <v>155</v>
      </c>
      <c r="AW213" s="14" t="s">
        <v>33</v>
      </c>
      <c r="AX213" s="14" t="s">
        <v>79</v>
      </c>
      <c r="AY213" s="213" t="s">
        <v>146</v>
      </c>
    </row>
    <row r="214" spans="1:65" s="2" customFormat="1" ht="24.2" customHeight="1">
      <c r="A214" s="35"/>
      <c r="B214" s="36"/>
      <c r="C214" s="174" t="s">
        <v>369</v>
      </c>
      <c r="D214" s="174" t="s">
        <v>149</v>
      </c>
      <c r="E214" s="175" t="s">
        <v>905</v>
      </c>
      <c r="F214" s="176" t="s">
        <v>906</v>
      </c>
      <c r="G214" s="177" t="s">
        <v>333</v>
      </c>
      <c r="H214" s="178">
        <v>0.219</v>
      </c>
      <c r="I214" s="179"/>
      <c r="J214" s="180">
        <f>ROUND(I214*H214,2)</f>
        <v>0</v>
      </c>
      <c r="K214" s="176" t="s">
        <v>751</v>
      </c>
      <c r="L214" s="40"/>
      <c r="M214" s="181" t="s">
        <v>19</v>
      </c>
      <c r="N214" s="182" t="s">
        <v>43</v>
      </c>
      <c r="O214" s="65"/>
      <c r="P214" s="183">
        <f>O214*H214</f>
        <v>0</v>
      </c>
      <c r="Q214" s="183">
        <v>0</v>
      </c>
      <c r="R214" s="183">
        <f>Q214*H214</f>
        <v>0</v>
      </c>
      <c r="S214" s="183">
        <v>0</v>
      </c>
      <c r="T214" s="18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5" t="s">
        <v>254</v>
      </c>
      <c r="AT214" s="185" t="s">
        <v>149</v>
      </c>
      <c r="AU214" s="185" t="s">
        <v>155</v>
      </c>
      <c r="AY214" s="18" t="s">
        <v>146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18" t="s">
        <v>155</v>
      </c>
      <c r="BK214" s="186">
        <f>ROUND(I214*H214,2)</f>
        <v>0</v>
      </c>
      <c r="BL214" s="18" t="s">
        <v>254</v>
      </c>
      <c r="BM214" s="185" t="s">
        <v>907</v>
      </c>
    </row>
    <row r="215" spans="1:65" s="2" customFormat="1" ht="11.25">
      <c r="A215" s="35"/>
      <c r="B215" s="36"/>
      <c r="C215" s="37"/>
      <c r="D215" s="187" t="s">
        <v>157</v>
      </c>
      <c r="E215" s="37"/>
      <c r="F215" s="188" t="s">
        <v>908</v>
      </c>
      <c r="G215" s="37"/>
      <c r="H215" s="37"/>
      <c r="I215" s="189"/>
      <c r="J215" s="37"/>
      <c r="K215" s="37"/>
      <c r="L215" s="40"/>
      <c r="M215" s="190"/>
      <c r="N215" s="191"/>
      <c r="O215" s="65"/>
      <c r="P215" s="65"/>
      <c r="Q215" s="65"/>
      <c r="R215" s="65"/>
      <c r="S215" s="65"/>
      <c r="T215" s="66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157</v>
      </c>
      <c r="AU215" s="18" t="s">
        <v>155</v>
      </c>
    </row>
    <row r="216" spans="1:65" s="2" customFormat="1" ht="24.2" customHeight="1">
      <c r="A216" s="35"/>
      <c r="B216" s="36"/>
      <c r="C216" s="174" t="s">
        <v>379</v>
      </c>
      <c r="D216" s="174" t="s">
        <v>149</v>
      </c>
      <c r="E216" s="175" t="s">
        <v>909</v>
      </c>
      <c r="F216" s="176" t="s">
        <v>910</v>
      </c>
      <c r="G216" s="177" t="s">
        <v>333</v>
      </c>
      <c r="H216" s="178">
        <v>0.219</v>
      </c>
      <c r="I216" s="179"/>
      <c r="J216" s="180">
        <f>ROUND(I216*H216,2)</f>
        <v>0</v>
      </c>
      <c r="K216" s="176" t="s">
        <v>751</v>
      </c>
      <c r="L216" s="40"/>
      <c r="M216" s="181" t="s">
        <v>19</v>
      </c>
      <c r="N216" s="182" t="s">
        <v>43</v>
      </c>
      <c r="O216" s="65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254</v>
      </c>
      <c r="AT216" s="185" t="s">
        <v>149</v>
      </c>
      <c r="AU216" s="185" t="s">
        <v>155</v>
      </c>
      <c r="AY216" s="18" t="s">
        <v>146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155</v>
      </c>
      <c r="BK216" s="186">
        <f>ROUND(I216*H216,2)</f>
        <v>0</v>
      </c>
      <c r="BL216" s="18" t="s">
        <v>254</v>
      </c>
      <c r="BM216" s="185" t="s">
        <v>911</v>
      </c>
    </row>
    <row r="217" spans="1:65" s="2" customFormat="1" ht="11.25">
      <c r="A217" s="35"/>
      <c r="B217" s="36"/>
      <c r="C217" s="37"/>
      <c r="D217" s="187" t="s">
        <v>157</v>
      </c>
      <c r="E217" s="37"/>
      <c r="F217" s="188" t="s">
        <v>912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157</v>
      </c>
      <c r="AU217" s="18" t="s">
        <v>155</v>
      </c>
    </row>
    <row r="218" spans="1:65" s="2" customFormat="1" ht="24.2" customHeight="1">
      <c r="A218" s="35"/>
      <c r="B218" s="36"/>
      <c r="C218" s="174" t="s">
        <v>385</v>
      </c>
      <c r="D218" s="174" t="s">
        <v>149</v>
      </c>
      <c r="E218" s="175" t="s">
        <v>913</v>
      </c>
      <c r="F218" s="176" t="s">
        <v>914</v>
      </c>
      <c r="G218" s="177" t="s">
        <v>333</v>
      </c>
      <c r="H218" s="178">
        <v>0.219</v>
      </c>
      <c r="I218" s="179"/>
      <c r="J218" s="180">
        <f>ROUND(I218*H218,2)</f>
        <v>0</v>
      </c>
      <c r="K218" s="176" t="s">
        <v>751</v>
      </c>
      <c r="L218" s="40"/>
      <c r="M218" s="181" t="s">
        <v>19</v>
      </c>
      <c r="N218" s="182" t="s">
        <v>43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254</v>
      </c>
      <c r="AT218" s="185" t="s">
        <v>149</v>
      </c>
      <c r="AU218" s="185" t="s">
        <v>155</v>
      </c>
      <c r="AY218" s="18" t="s">
        <v>146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155</v>
      </c>
      <c r="BK218" s="186">
        <f>ROUND(I218*H218,2)</f>
        <v>0</v>
      </c>
      <c r="BL218" s="18" t="s">
        <v>254</v>
      </c>
      <c r="BM218" s="185" t="s">
        <v>915</v>
      </c>
    </row>
    <row r="219" spans="1:65" s="2" customFormat="1" ht="11.25">
      <c r="A219" s="35"/>
      <c r="B219" s="36"/>
      <c r="C219" s="37"/>
      <c r="D219" s="187" t="s">
        <v>157</v>
      </c>
      <c r="E219" s="37"/>
      <c r="F219" s="188" t="s">
        <v>916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157</v>
      </c>
      <c r="AU219" s="18" t="s">
        <v>155</v>
      </c>
    </row>
    <row r="220" spans="1:65" s="2" customFormat="1" ht="33" customHeight="1">
      <c r="A220" s="35"/>
      <c r="B220" s="36"/>
      <c r="C220" s="174" t="s">
        <v>392</v>
      </c>
      <c r="D220" s="174" t="s">
        <v>149</v>
      </c>
      <c r="E220" s="175" t="s">
        <v>917</v>
      </c>
      <c r="F220" s="176" t="s">
        <v>918</v>
      </c>
      <c r="G220" s="177" t="s">
        <v>333</v>
      </c>
      <c r="H220" s="178">
        <v>4.38</v>
      </c>
      <c r="I220" s="179"/>
      <c r="J220" s="180">
        <f>ROUND(I220*H220,2)</f>
        <v>0</v>
      </c>
      <c r="K220" s="176" t="s">
        <v>751</v>
      </c>
      <c r="L220" s="40"/>
      <c r="M220" s="181" t="s">
        <v>19</v>
      </c>
      <c r="N220" s="182" t="s">
        <v>43</v>
      </c>
      <c r="O220" s="65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254</v>
      </c>
      <c r="AT220" s="185" t="s">
        <v>149</v>
      </c>
      <c r="AU220" s="185" t="s">
        <v>155</v>
      </c>
      <c r="AY220" s="18" t="s">
        <v>146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155</v>
      </c>
      <c r="BK220" s="186">
        <f>ROUND(I220*H220,2)</f>
        <v>0</v>
      </c>
      <c r="BL220" s="18" t="s">
        <v>254</v>
      </c>
      <c r="BM220" s="185" t="s">
        <v>919</v>
      </c>
    </row>
    <row r="221" spans="1:65" s="2" customFormat="1" ht="11.25">
      <c r="A221" s="35"/>
      <c r="B221" s="36"/>
      <c r="C221" s="37"/>
      <c r="D221" s="187" t="s">
        <v>157</v>
      </c>
      <c r="E221" s="37"/>
      <c r="F221" s="188" t="s">
        <v>920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157</v>
      </c>
      <c r="AU221" s="18" t="s">
        <v>155</v>
      </c>
    </row>
    <row r="222" spans="1:65" s="14" customFormat="1" ht="11.25">
      <c r="B222" s="203"/>
      <c r="C222" s="204"/>
      <c r="D222" s="194" t="s">
        <v>159</v>
      </c>
      <c r="E222" s="204"/>
      <c r="F222" s="206" t="s">
        <v>1152</v>
      </c>
      <c r="G222" s="204"/>
      <c r="H222" s="207">
        <v>4.38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159</v>
      </c>
      <c r="AU222" s="213" t="s">
        <v>155</v>
      </c>
      <c r="AV222" s="14" t="s">
        <v>155</v>
      </c>
      <c r="AW222" s="14" t="s">
        <v>4</v>
      </c>
      <c r="AX222" s="14" t="s">
        <v>79</v>
      </c>
      <c r="AY222" s="213" t="s">
        <v>146</v>
      </c>
    </row>
    <row r="223" spans="1:65" s="12" customFormat="1" ht="22.9" customHeight="1">
      <c r="B223" s="158"/>
      <c r="C223" s="159"/>
      <c r="D223" s="160" t="s">
        <v>70</v>
      </c>
      <c r="E223" s="172" t="s">
        <v>922</v>
      </c>
      <c r="F223" s="172" t="s">
        <v>923</v>
      </c>
      <c r="G223" s="159"/>
      <c r="H223" s="159"/>
      <c r="I223" s="162"/>
      <c r="J223" s="173">
        <f>BK223</f>
        <v>0</v>
      </c>
      <c r="K223" s="159"/>
      <c r="L223" s="164"/>
      <c r="M223" s="165"/>
      <c r="N223" s="166"/>
      <c r="O223" s="166"/>
      <c r="P223" s="167">
        <f>SUM(P224:P319)</f>
        <v>0</v>
      </c>
      <c r="Q223" s="166"/>
      <c r="R223" s="167">
        <f>SUM(R224:R319)</f>
        <v>0.60019</v>
      </c>
      <c r="S223" s="166"/>
      <c r="T223" s="168">
        <f>SUM(T224:T319)</f>
        <v>1.2873100000000002</v>
      </c>
      <c r="AR223" s="169" t="s">
        <v>155</v>
      </c>
      <c r="AT223" s="170" t="s">
        <v>70</v>
      </c>
      <c r="AU223" s="170" t="s">
        <v>79</v>
      </c>
      <c r="AY223" s="169" t="s">
        <v>146</v>
      </c>
      <c r="BK223" s="171">
        <f>SUM(BK224:BK319)</f>
        <v>0</v>
      </c>
    </row>
    <row r="224" spans="1:65" s="2" customFormat="1" ht="16.5" customHeight="1">
      <c r="A224" s="35"/>
      <c r="B224" s="36"/>
      <c r="C224" s="174" t="s">
        <v>397</v>
      </c>
      <c r="D224" s="174" t="s">
        <v>149</v>
      </c>
      <c r="E224" s="175" t="s">
        <v>924</v>
      </c>
      <c r="F224" s="176" t="s">
        <v>925</v>
      </c>
      <c r="G224" s="177" t="s">
        <v>865</v>
      </c>
      <c r="H224" s="178">
        <v>12</v>
      </c>
      <c r="I224" s="179"/>
      <c r="J224" s="180">
        <f>ROUND(I224*H224,2)</f>
        <v>0</v>
      </c>
      <c r="K224" s="176" t="s">
        <v>751</v>
      </c>
      <c r="L224" s="40"/>
      <c r="M224" s="181" t="s">
        <v>19</v>
      </c>
      <c r="N224" s="182" t="s">
        <v>43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1.933E-2</v>
      </c>
      <c r="T224" s="184">
        <f>S224*H224</f>
        <v>0.23196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254</v>
      </c>
      <c r="AT224" s="185" t="s">
        <v>149</v>
      </c>
      <c r="AU224" s="185" t="s">
        <v>155</v>
      </c>
      <c r="AY224" s="18" t="s">
        <v>146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155</v>
      </c>
      <c r="BK224" s="186">
        <f>ROUND(I224*H224,2)</f>
        <v>0</v>
      </c>
      <c r="BL224" s="18" t="s">
        <v>254</v>
      </c>
      <c r="BM224" s="185" t="s">
        <v>926</v>
      </c>
    </row>
    <row r="225" spans="1:65" s="2" customFormat="1" ht="11.25">
      <c r="A225" s="35"/>
      <c r="B225" s="36"/>
      <c r="C225" s="37"/>
      <c r="D225" s="187" t="s">
        <v>157</v>
      </c>
      <c r="E225" s="37"/>
      <c r="F225" s="188" t="s">
        <v>927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157</v>
      </c>
      <c r="AU225" s="18" t="s">
        <v>155</v>
      </c>
    </row>
    <row r="226" spans="1:65" s="13" customFormat="1" ht="11.25">
      <c r="B226" s="192"/>
      <c r="C226" s="193"/>
      <c r="D226" s="194" t="s">
        <v>159</v>
      </c>
      <c r="E226" s="195" t="s">
        <v>19</v>
      </c>
      <c r="F226" s="196" t="s">
        <v>928</v>
      </c>
      <c r="G226" s="193"/>
      <c r="H226" s="195" t="s">
        <v>19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159</v>
      </c>
      <c r="AU226" s="202" t="s">
        <v>155</v>
      </c>
      <c r="AV226" s="13" t="s">
        <v>79</v>
      </c>
      <c r="AW226" s="13" t="s">
        <v>33</v>
      </c>
      <c r="AX226" s="13" t="s">
        <v>71</v>
      </c>
      <c r="AY226" s="202" t="s">
        <v>146</v>
      </c>
    </row>
    <row r="227" spans="1:65" s="14" customFormat="1" ht="11.25">
      <c r="B227" s="203"/>
      <c r="C227" s="204"/>
      <c r="D227" s="194" t="s">
        <v>159</v>
      </c>
      <c r="E227" s="205" t="s">
        <v>19</v>
      </c>
      <c r="F227" s="206" t="s">
        <v>93</v>
      </c>
      <c r="G227" s="204"/>
      <c r="H227" s="207">
        <v>12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159</v>
      </c>
      <c r="AU227" s="213" t="s">
        <v>155</v>
      </c>
      <c r="AV227" s="14" t="s">
        <v>155</v>
      </c>
      <c r="AW227" s="14" t="s">
        <v>33</v>
      </c>
      <c r="AX227" s="14" t="s">
        <v>79</v>
      </c>
      <c r="AY227" s="213" t="s">
        <v>146</v>
      </c>
    </row>
    <row r="228" spans="1:65" s="2" customFormat="1" ht="24.2" customHeight="1">
      <c r="A228" s="35"/>
      <c r="B228" s="36"/>
      <c r="C228" s="174" t="s">
        <v>401</v>
      </c>
      <c r="D228" s="174" t="s">
        <v>149</v>
      </c>
      <c r="E228" s="175" t="s">
        <v>929</v>
      </c>
      <c r="F228" s="176" t="s">
        <v>930</v>
      </c>
      <c r="G228" s="177" t="s">
        <v>865</v>
      </c>
      <c r="H228" s="178">
        <v>12</v>
      </c>
      <c r="I228" s="179"/>
      <c r="J228" s="180">
        <f>ROUND(I228*H228,2)</f>
        <v>0</v>
      </c>
      <c r="K228" s="176" t="s">
        <v>751</v>
      </c>
      <c r="L228" s="40"/>
      <c r="M228" s="181" t="s">
        <v>19</v>
      </c>
      <c r="N228" s="182" t="s">
        <v>43</v>
      </c>
      <c r="O228" s="65"/>
      <c r="P228" s="183">
        <f>O228*H228</f>
        <v>0</v>
      </c>
      <c r="Q228" s="183">
        <v>2.894E-2</v>
      </c>
      <c r="R228" s="183">
        <f>Q228*H228</f>
        <v>0.34728000000000003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254</v>
      </c>
      <c r="AT228" s="185" t="s">
        <v>149</v>
      </c>
      <c r="AU228" s="185" t="s">
        <v>155</v>
      </c>
      <c r="AY228" s="18" t="s">
        <v>146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155</v>
      </c>
      <c r="BK228" s="186">
        <f>ROUND(I228*H228,2)</f>
        <v>0</v>
      </c>
      <c r="BL228" s="18" t="s">
        <v>254</v>
      </c>
      <c r="BM228" s="185" t="s">
        <v>931</v>
      </c>
    </row>
    <row r="229" spans="1:65" s="2" customFormat="1" ht="11.25">
      <c r="A229" s="35"/>
      <c r="B229" s="36"/>
      <c r="C229" s="37"/>
      <c r="D229" s="187" t="s">
        <v>157</v>
      </c>
      <c r="E229" s="37"/>
      <c r="F229" s="188" t="s">
        <v>932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157</v>
      </c>
      <c r="AU229" s="18" t="s">
        <v>155</v>
      </c>
    </row>
    <row r="230" spans="1:65" s="13" customFormat="1" ht="11.25">
      <c r="B230" s="192"/>
      <c r="C230" s="193"/>
      <c r="D230" s="194" t="s">
        <v>159</v>
      </c>
      <c r="E230" s="195" t="s">
        <v>19</v>
      </c>
      <c r="F230" s="196" t="s">
        <v>928</v>
      </c>
      <c r="G230" s="193"/>
      <c r="H230" s="195" t="s">
        <v>19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159</v>
      </c>
      <c r="AU230" s="202" t="s">
        <v>155</v>
      </c>
      <c r="AV230" s="13" t="s">
        <v>79</v>
      </c>
      <c r="AW230" s="13" t="s">
        <v>33</v>
      </c>
      <c r="AX230" s="13" t="s">
        <v>71</v>
      </c>
      <c r="AY230" s="202" t="s">
        <v>146</v>
      </c>
    </row>
    <row r="231" spans="1:65" s="14" customFormat="1" ht="11.25">
      <c r="B231" s="203"/>
      <c r="C231" s="204"/>
      <c r="D231" s="194" t="s">
        <v>159</v>
      </c>
      <c r="E231" s="205" t="s">
        <v>19</v>
      </c>
      <c r="F231" s="206" t="s">
        <v>93</v>
      </c>
      <c r="G231" s="204"/>
      <c r="H231" s="207">
        <v>12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159</v>
      </c>
      <c r="AU231" s="213" t="s">
        <v>155</v>
      </c>
      <c r="AV231" s="14" t="s">
        <v>155</v>
      </c>
      <c r="AW231" s="14" t="s">
        <v>33</v>
      </c>
      <c r="AX231" s="14" t="s">
        <v>79</v>
      </c>
      <c r="AY231" s="213" t="s">
        <v>146</v>
      </c>
    </row>
    <row r="232" spans="1:65" s="2" customFormat="1" ht="16.5" customHeight="1">
      <c r="A232" s="35"/>
      <c r="B232" s="36"/>
      <c r="C232" s="174" t="s">
        <v>407</v>
      </c>
      <c r="D232" s="174" t="s">
        <v>149</v>
      </c>
      <c r="E232" s="175" t="s">
        <v>933</v>
      </c>
      <c r="F232" s="176" t="s">
        <v>934</v>
      </c>
      <c r="G232" s="177" t="s">
        <v>865</v>
      </c>
      <c r="H232" s="178">
        <v>7</v>
      </c>
      <c r="I232" s="179"/>
      <c r="J232" s="180">
        <f>ROUND(I232*H232,2)</f>
        <v>0</v>
      </c>
      <c r="K232" s="176" t="s">
        <v>751</v>
      </c>
      <c r="L232" s="40"/>
      <c r="M232" s="181" t="s">
        <v>19</v>
      </c>
      <c r="N232" s="182" t="s">
        <v>43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1.9460000000000002E-2</v>
      </c>
      <c r="T232" s="184">
        <f>S232*H232</f>
        <v>0.13622000000000001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254</v>
      </c>
      <c r="AT232" s="185" t="s">
        <v>149</v>
      </c>
      <c r="AU232" s="185" t="s">
        <v>155</v>
      </c>
      <c r="AY232" s="18" t="s">
        <v>146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155</v>
      </c>
      <c r="BK232" s="186">
        <f>ROUND(I232*H232,2)</f>
        <v>0</v>
      </c>
      <c r="BL232" s="18" t="s">
        <v>254</v>
      </c>
      <c r="BM232" s="185" t="s">
        <v>935</v>
      </c>
    </row>
    <row r="233" spans="1:65" s="2" customFormat="1" ht="11.25">
      <c r="A233" s="35"/>
      <c r="B233" s="36"/>
      <c r="C233" s="37"/>
      <c r="D233" s="187" t="s">
        <v>157</v>
      </c>
      <c r="E233" s="37"/>
      <c r="F233" s="188" t="s">
        <v>936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157</v>
      </c>
      <c r="AU233" s="18" t="s">
        <v>155</v>
      </c>
    </row>
    <row r="234" spans="1:65" s="13" customFormat="1" ht="11.25">
      <c r="B234" s="192"/>
      <c r="C234" s="193"/>
      <c r="D234" s="194" t="s">
        <v>159</v>
      </c>
      <c r="E234" s="195" t="s">
        <v>19</v>
      </c>
      <c r="F234" s="196" t="s">
        <v>928</v>
      </c>
      <c r="G234" s="193"/>
      <c r="H234" s="195" t="s">
        <v>19</v>
      </c>
      <c r="I234" s="197"/>
      <c r="J234" s="193"/>
      <c r="K234" s="193"/>
      <c r="L234" s="198"/>
      <c r="M234" s="199"/>
      <c r="N234" s="200"/>
      <c r="O234" s="200"/>
      <c r="P234" s="200"/>
      <c r="Q234" s="200"/>
      <c r="R234" s="200"/>
      <c r="S234" s="200"/>
      <c r="T234" s="201"/>
      <c r="AT234" s="202" t="s">
        <v>159</v>
      </c>
      <c r="AU234" s="202" t="s">
        <v>155</v>
      </c>
      <c r="AV234" s="13" t="s">
        <v>79</v>
      </c>
      <c r="AW234" s="13" t="s">
        <v>33</v>
      </c>
      <c r="AX234" s="13" t="s">
        <v>71</v>
      </c>
      <c r="AY234" s="202" t="s">
        <v>146</v>
      </c>
    </row>
    <row r="235" spans="1:65" s="14" customFormat="1" ht="11.25">
      <c r="B235" s="203"/>
      <c r="C235" s="204"/>
      <c r="D235" s="194" t="s">
        <v>159</v>
      </c>
      <c r="E235" s="205" t="s">
        <v>19</v>
      </c>
      <c r="F235" s="206" t="s">
        <v>196</v>
      </c>
      <c r="G235" s="204"/>
      <c r="H235" s="207">
        <v>7</v>
      </c>
      <c r="I235" s="208"/>
      <c r="J235" s="204"/>
      <c r="K235" s="204"/>
      <c r="L235" s="209"/>
      <c r="M235" s="210"/>
      <c r="N235" s="211"/>
      <c r="O235" s="211"/>
      <c r="P235" s="211"/>
      <c r="Q235" s="211"/>
      <c r="R235" s="211"/>
      <c r="S235" s="211"/>
      <c r="T235" s="212"/>
      <c r="AT235" s="213" t="s">
        <v>159</v>
      </c>
      <c r="AU235" s="213" t="s">
        <v>155</v>
      </c>
      <c r="AV235" s="14" t="s">
        <v>155</v>
      </c>
      <c r="AW235" s="14" t="s">
        <v>33</v>
      </c>
      <c r="AX235" s="14" t="s">
        <v>79</v>
      </c>
      <c r="AY235" s="213" t="s">
        <v>146</v>
      </c>
    </row>
    <row r="236" spans="1:65" s="2" customFormat="1" ht="24.2" customHeight="1">
      <c r="A236" s="35"/>
      <c r="B236" s="36"/>
      <c r="C236" s="174" t="s">
        <v>413</v>
      </c>
      <c r="D236" s="174" t="s">
        <v>149</v>
      </c>
      <c r="E236" s="175" t="s">
        <v>937</v>
      </c>
      <c r="F236" s="176" t="s">
        <v>938</v>
      </c>
      <c r="G236" s="177" t="s">
        <v>865</v>
      </c>
      <c r="H236" s="178">
        <v>7</v>
      </c>
      <c r="I236" s="179"/>
      <c r="J236" s="180">
        <f>ROUND(I236*H236,2)</f>
        <v>0</v>
      </c>
      <c r="K236" s="176" t="s">
        <v>751</v>
      </c>
      <c r="L236" s="40"/>
      <c r="M236" s="181" t="s">
        <v>19</v>
      </c>
      <c r="N236" s="182" t="s">
        <v>43</v>
      </c>
      <c r="O236" s="65"/>
      <c r="P236" s="183">
        <f>O236*H236</f>
        <v>0</v>
      </c>
      <c r="Q236" s="183">
        <v>1.4970000000000001E-2</v>
      </c>
      <c r="R236" s="183">
        <f>Q236*H236</f>
        <v>0.10479000000000001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254</v>
      </c>
      <c r="AT236" s="185" t="s">
        <v>149</v>
      </c>
      <c r="AU236" s="185" t="s">
        <v>155</v>
      </c>
      <c r="AY236" s="18" t="s">
        <v>146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155</v>
      </c>
      <c r="BK236" s="186">
        <f>ROUND(I236*H236,2)</f>
        <v>0</v>
      </c>
      <c r="BL236" s="18" t="s">
        <v>254</v>
      </c>
      <c r="BM236" s="185" t="s">
        <v>939</v>
      </c>
    </row>
    <row r="237" spans="1:65" s="2" customFormat="1" ht="11.25">
      <c r="A237" s="35"/>
      <c r="B237" s="36"/>
      <c r="C237" s="37"/>
      <c r="D237" s="187" t="s">
        <v>157</v>
      </c>
      <c r="E237" s="37"/>
      <c r="F237" s="188" t="s">
        <v>940</v>
      </c>
      <c r="G237" s="37"/>
      <c r="H237" s="37"/>
      <c r="I237" s="189"/>
      <c r="J237" s="37"/>
      <c r="K237" s="37"/>
      <c r="L237" s="40"/>
      <c r="M237" s="190"/>
      <c r="N237" s="191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157</v>
      </c>
      <c r="AU237" s="18" t="s">
        <v>155</v>
      </c>
    </row>
    <row r="238" spans="1:65" s="13" customFormat="1" ht="11.25">
      <c r="B238" s="192"/>
      <c r="C238" s="193"/>
      <c r="D238" s="194" t="s">
        <v>159</v>
      </c>
      <c r="E238" s="195" t="s">
        <v>19</v>
      </c>
      <c r="F238" s="196" t="s">
        <v>928</v>
      </c>
      <c r="G238" s="193"/>
      <c r="H238" s="195" t="s">
        <v>19</v>
      </c>
      <c r="I238" s="197"/>
      <c r="J238" s="193"/>
      <c r="K238" s="193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159</v>
      </c>
      <c r="AU238" s="202" t="s">
        <v>155</v>
      </c>
      <c r="AV238" s="13" t="s">
        <v>79</v>
      </c>
      <c r="AW238" s="13" t="s">
        <v>33</v>
      </c>
      <c r="AX238" s="13" t="s">
        <v>71</v>
      </c>
      <c r="AY238" s="202" t="s">
        <v>146</v>
      </c>
    </row>
    <row r="239" spans="1:65" s="14" customFormat="1" ht="11.25">
      <c r="B239" s="203"/>
      <c r="C239" s="204"/>
      <c r="D239" s="194" t="s">
        <v>159</v>
      </c>
      <c r="E239" s="205" t="s">
        <v>19</v>
      </c>
      <c r="F239" s="206" t="s">
        <v>196</v>
      </c>
      <c r="G239" s="204"/>
      <c r="H239" s="207">
        <v>7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159</v>
      </c>
      <c r="AU239" s="213" t="s">
        <v>155</v>
      </c>
      <c r="AV239" s="14" t="s">
        <v>155</v>
      </c>
      <c r="AW239" s="14" t="s">
        <v>33</v>
      </c>
      <c r="AX239" s="14" t="s">
        <v>79</v>
      </c>
      <c r="AY239" s="213" t="s">
        <v>146</v>
      </c>
    </row>
    <row r="240" spans="1:65" s="2" customFormat="1" ht="16.5" customHeight="1">
      <c r="A240" s="35"/>
      <c r="B240" s="36"/>
      <c r="C240" s="174" t="s">
        <v>417</v>
      </c>
      <c r="D240" s="174" t="s">
        <v>149</v>
      </c>
      <c r="E240" s="175" t="s">
        <v>941</v>
      </c>
      <c r="F240" s="176" t="s">
        <v>942</v>
      </c>
      <c r="G240" s="177" t="s">
        <v>865</v>
      </c>
      <c r="H240" s="178">
        <v>7</v>
      </c>
      <c r="I240" s="179"/>
      <c r="J240" s="180">
        <f>ROUND(I240*H240,2)</f>
        <v>0</v>
      </c>
      <c r="K240" s="176" t="s">
        <v>751</v>
      </c>
      <c r="L240" s="40"/>
      <c r="M240" s="181" t="s">
        <v>19</v>
      </c>
      <c r="N240" s="182" t="s">
        <v>43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8.7999999999999995E-2</v>
      </c>
      <c r="T240" s="184">
        <f>S240*H240</f>
        <v>0.61599999999999999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254</v>
      </c>
      <c r="AT240" s="185" t="s">
        <v>149</v>
      </c>
      <c r="AU240" s="185" t="s">
        <v>155</v>
      </c>
      <c r="AY240" s="18" t="s">
        <v>146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155</v>
      </c>
      <c r="BK240" s="186">
        <f>ROUND(I240*H240,2)</f>
        <v>0</v>
      </c>
      <c r="BL240" s="18" t="s">
        <v>254</v>
      </c>
      <c r="BM240" s="185" t="s">
        <v>943</v>
      </c>
    </row>
    <row r="241" spans="1:65" s="2" customFormat="1" ht="11.25">
      <c r="A241" s="35"/>
      <c r="B241" s="36"/>
      <c r="C241" s="37"/>
      <c r="D241" s="187" t="s">
        <v>157</v>
      </c>
      <c r="E241" s="37"/>
      <c r="F241" s="188" t="s">
        <v>944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157</v>
      </c>
      <c r="AU241" s="18" t="s">
        <v>155</v>
      </c>
    </row>
    <row r="242" spans="1:65" s="13" customFormat="1" ht="11.25">
      <c r="B242" s="192"/>
      <c r="C242" s="193"/>
      <c r="D242" s="194" t="s">
        <v>159</v>
      </c>
      <c r="E242" s="195" t="s">
        <v>19</v>
      </c>
      <c r="F242" s="196" t="s">
        <v>928</v>
      </c>
      <c r="G242" s="193"/>
      <c r="H242" s="195" t="s">
        <v>19</v>
      </c>
      <c r="I242" s="197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159</v>
      </c>
      <c r="AU242" s="202" t="s">
        <v>155</v>
      </c>
      <c r="AV242" s="13" t="s">
        <v>79</v>
      </c>
      <c r="AW242" s="13" t="s">
        <v>33</v>
      </c>
      <c r="AX242" s="13" t="s">
        <v>71</v>
      </c>
      <c r="AY242" s="202" t="s">
        <v>146</v>
      </c>
    </row>
    <row r="243" spans="1:65" s="14" customFormat="1" ht="11.25">
      <c r="B243" s="203"/>
      <c r="C243" s="204"/>
      <c r="D243" s="194" t="s">
        <v>159</v>
      </c>
      <c r="E243" s="205" t="s">
        <v>19</v>
      </c>
      <c r="F243" s="206" t="s">
        <v>196</v>
      </c>
      <c r="G243" s="204"/>
      <c r="H243" s="207">
        <v>7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159</v>
      </c>
      <c r="AU243" s="213" t="s">
        <v>155</v>
      </c>
      <c r="AV243" s="14" t="s">
        <v>155</v>
      </c>
      <c r="AW243" s="14" t="s">
        <v>33</v>
      </c>
      <c r="AX243" s="14" t="s">
        <v>79</v>
      </c>
      <c r="AY243" s="213" t="s">
        <v>146</v>
      </c>
    </row>
    <row r="244" spans="1:65" s="2" customFormat="1" ht="16.5" customHeight="1">
      <c r="A244" s="35"/>
      <c r="B244" s="36"/>
      <c r="C244" s="174" t="s">
        <v>421</v>
      </c>
      <c r="D244" s="174" t="s">
        <v>149</v>
      </c>
      <c r="E244" s="175" t="s">
        <v>945</v>
      </c>
      <c r="F244" s="176" t="s">
        <v>946</v>
      </c>
      <c r="G244" s="177" t="s">
        <v>865</v>
      </c>
      <c r="H244" s="178">
        <v>7</v>
      </c>
      <c r="I244" s="179"/>
      <c r="J244" s="180">
        <f>ROUND(I244*H244,2)</f>
        <v>0</v>
      </c>
      <c r="K244" s="176" t="s">
        <v>751</v>
      </c>
      <c r="L244" s="40"/>
      <c r="M244" s="181" t="s">
        <v>19</v>
      </c>
      <c r="N244" s="182" t="s">
        <v>43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2.4500000000000001E-2</v>
      </c>
      <c r="T244" s="184">
        <f>S244*H244</f>
        <v>0.17150000000000001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254</v>
      </c>
      <c r="AT244" s="185" t="s">
        <v>149</v>
      </c>
      <c r="AU244" s="185" t="s">
        <v>155</v>
      </c>
      <c r="AY244" s="18" t="s">
        <v>146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155</v>
      </c>
      <c r="BK244" s="186">
        <f>ROUND(I244*H244,2)</f>
        <v>0</v>
      </c>
      <c r="BL244" s="18" t="s">
        <v>254</v>
      </c>
      <c r="BM244" s="185" t="s">
        <v>947</v>
      </c>
    </row>
    <row r="245" spans="1:65" s="2" customFormat="1" ht="11.25">
      <c r="A245" s="35"/>
      <c r="B245" s="36"/>
      <c r="C245" s="37"/>
      <c r="D245" s="187" t="s">
        <v>157</v>
      </c>
      <c r="E245" s="37"/>
      <c r="F245" s="188" t="s">
        <v>948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157</v>
      </c>
      <c r="AU245" s="18" t="s">
        <v>155</v>
      </c>
    </row>
    <row r="246" spans="1:65" s="13" customFormat="1" ht="11.25">
      <c r="B246" s="192"/>
      <c r="C246" s="193"/>
      <c r="D246" s="194" t="s">
        <v>159</v>
      </c>
      <c r="E246" s="195" t="s">
        <v>19</v>
      </c>
      <c r="F246" s="196" t="s">
        <v>928</v>
      </c>
      <c r="G246" s="193"/>
      <c r="H246" s="195" t="s">
        <v>19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159</v>
      </c>
      <c r="AU246" s="202" t="s">
        <v>155</v>
      </c>
      <c r="AV246" s="13" t="s">
        <v>79</v>
      </c>
      <c r="AW246" s="13" t="s">
        <v>33</v>
      </c>
      <c r="AX246" s="13" t="s">
        <v>71</v>
      </c>
      <c r="AY246" s="202" t="s">
        <v>146</v>
      </c>
    </row>
    <row r="247" spans="1:65" s="14" customFormat="1" ht="11.25">
      <c r="B247" s="203"/>
      <c r="C247" s="204"/>
      <c r="D247" s="194" t="s">
        <v>159</v>
      </c>
      <c r="E247" s="205" t="s">
        <v>19</v>
      </c>
      <c r="F247" s="206" t="s">
        <v>196</v>
      </c>
      <c r="G247" s="204"/>
      <c r="H247" s="207">
        <v>7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159</v>
      </c>
      <c r="AU247" s="213" t="s">
        <v>155</v>
      </c>
      <c r="AV247" s="14" t="s">
        <v>155</v>
      </c>
      <c r="AW247" s="14" t="s">
        <v>33</v>
      </c>
      <c r="AX247" s="14" t="s">
        <v>79</v>
      </c>
      <c r="AY247" s="213" t="s">
        <v>146</v>
      </c>
    </row>
    <row r="248" spans="1:65" s="2" customFormat="1" ht="16.5" customHeight="1">
      <c r="A248" s="35"/>
      <c r="B248" s="36"/>
      <c r="C248" s="174" t="s">
        <v>426</v>
      </c>
      <c r="D248" s="174" t="s">
        <v>149</v>
      </c>
      <c r="E248" s="175" t="s">
        <v>949</v>
      </c>
      <c r="F248" s="176" t="s">
        <v>950</v>
      </c>
      <c r="G248" s="177" t="s">
        <v>865</v>
      </c>
      <c r="H248" s="178">
        <v>7</v>
      </c>
      <c r="I248" s="179"/>
      <c r="J248" s="180">
        <f>ROUND(I248*H248,2)</f>
        <v>0</v>
      </c>
      <c r="K248" s="176" t="s">
        <v>751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1.234E-2</v>
      </c>
      <c r="R248" s="183">
        <f>Q248*H248</f>
        <v>8.6379999999999998E-2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254</v>
      </c>
      <c r="AT248" s="185" t="s">
        <v>149</v>
      </c>
      <c r="AU248" s="185" t="s">
        <v>155</v>
      </c>
      <c r="AY248" s="18" t="s">
        <v>146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155</v>
      </c>
      <c r="BK248" s="186">
        <f>ROUND(I248*H248,2)</f>
        <v>0</v>
      </c>
      <c r="BL248" s="18" t="s">
        <v>254</v>
      </c>
      <c r="BM248" s="185" t="s">
        <v>951</v>
      </c>
    </row>
    <row r="249" spans="1:65" s="2" customFormat="1" ht="11.25">
      <c r="A249" s="35"/>
      <c r="B249" s="36"/>
      <c r="C249" s="37"/>
      <c r="D249" s="187" t="s">
        <v>157</v>
      </c>
      <c r="E249" s="37"/>
      <c r="F249" s="188" t="s">
        <v>952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157</v>
      </c>
      <c r="AU249" s="18" t="s">
        <v>155</v>
      </c>
    </row>
    <row r="250" spans="1:65" s="13" customFormat="1" ht="11.25">
      <c r="B250" s="192"/>
      <c r="C250" s="193"/>
      <c r="D250" s="194" t="s">
        <v>159</v>
      </c>
      <c r="E250" s="195" t="s">
        <v>19</v>
      </c>
      <c r="F250" s="196" t="s">
        <v>928</v>
      </c>
      <c r="G250" s="193"/>
      <c r="H250" s="195" t="s">
        <v>19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159</v>
      </c>
      <c r="AU250" s="202" t="s">
        <v>155</v>
      </c>
      <c r="AV250" s="13" t="s">
        <v>79</v>
      </c>
      <c r="AW250" s="13" t="s">
        <v>33</v>
      </c>
      <c r="AX250" s="13" t="s">
        <v>71</v>
      </c>
      <c r="AY250" s="202" t="s">
        <v>146</v>
      </c>
    </row>
    <row r="251" spans="1:65" s="14" customFormat="1" ht="11.25">
      <c r="B251" s="203"/>
      <c r="C251" s="204"/>
      <c r="D251" s="194" t="s">
        <v>159</v>
      </c>
      <c r="E251" s="205" t="s">
        <v>19</v>
      </c>
      <c r="F251" s="206" t="s">
        <v>196</v>
      </c>
      <c r="G251" s="204"/>
      <c r="H251" s="207">
        <v>7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159</v>
      </c>
      <c r="AU251" s="213" t="s">
        <v>155</v>
      </c>
      <c r="AV251" s="14" t="s">
        <v>155</v>
      </c>
      <c r="AW251" s="14" t="s">
        <v>33</v>
      </c>
      <c r="AX251" s="14" t="s">
        <v>79</v>
      </c>
      <c r="AY251" s="213" t="s">
        <v>146</v>
      </c>
    </row>
    <row r="252" spans="1:65" s="2" customFormat="1" ht="16.5" customHeight="1">
      <c r="A252" s="35"/>
      <c r="B252" s="36"/>
      <c r="C252" s="174" t="s">
        <v>431</v>
      </c>
      <c r="D252" s="174" t="s">
        <v>149</v>
      </c>
      <c r="E252" s="175" t="s">
        <v>953</v>
      </c>
      <c r="F252" s="176" t="s">
        <v>954</v>
      </c>
      <c r="G252" s="177" t="s">
        <v>865</v>
      </c>
      <c r="H252" s="178">
        <v>8</v>
      </c>
      <c r="I252" s="179"/>
      <c r="J252" s="180">
        <f>ROUND(I252*H252,2)</f>
        <v>0</v>
      </c>
      <c r="K252" s="176" t="s">
        <v>751</v>
      </c>
      <c r="L252" s="40"/>
      <c r="M252" s="181" t="s">
        <v>19</v>
      </c>
      <c r="N252" s="182" t="s">
        <v>43</v>
      </c>
      <c r="O252" s="65"/>
      <c r="P252" s="183">
        <f>O252*H252</f>
        <v>0</v>
      </c>
      <c r="Q252" s="183">
        <v>0</v>
      </c>
      <c r="R252" s="183">
        <f>Q252*H252</f>
        <v>0</v>
      </c>
      <c r="S252" s="183">
        <v>9.1999999999999998E-3</v>
      </c>
      <c r="T252" s="184">
        <f>S252*H252</f>
        <v>7.3599999999999999E-2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5" t="s">
        <v>254</v>
      </c>
      <c r="AT252" s="185" t="s">
        <v>149</v>
      </c>
      <c r="AU252" s="185" t="s">
        <v>155</v>
      </c>
      <c r="AY252" s="18" t="s">
        <v>146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8" t="s">
        <v>155</v>
      </c>
      <c r="BK252" s="186">
        <f>ROUND(I252*H252,2)</f>
        <v>0</v>
      </c>
      <c r="BL252" s="18" t="s">
        <v>254</v>
      </c>
      <c r="BM252" s="185" t="s">
        <v>955</v>
      </c>
    </row>
    <row r="253" spans="1:65" s="2" customFormat="1" ht="11.25">
      <c r="A253" s="35"/>
      <c r="B253" s="36"/>
      <c r="C253" s="37"/>
      <c r="D253" s="187" t="s">
        <v>157</v>
      </c>
      <c r="E253" s="37"/>
      <c r="F253" s="188" t="s">
        <v>956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157</v>
      </c>
      <c r="AU253" s="18" t="s">
        <v>155</v>
      </c>
    </row>
    <row r="254" spans="1:65" s="13" customFormat="1" ht="11.25">
      <c r="B254" s="192"/>
      <c r="C254" s="193"/>
      <c r="D254" s="194" t="s">
        <v>159</v>
      </c>
      <c r="E254" s="195" t="s">
        <v>19</v>
      </c>
      <c r="F254" s="196" t="s">
        <v>928</v>
      </c>
      <c r="G254" s="193"/>
      <c r="H254" s="195" t="s">
        <v>19</v>
      </c>
      <c r="I254" s="197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159</v>
      </c>
      <c r="AU254" s="202" t="s">
        <v>155</v>
      </c>
      <c r="AV254" s="13" t="s">
        <v>79</v>
      </c>
      <c r="AW254" s="13" t="s">
        <v>33</v>
      </c>
      <c r="AX254" s="13" t="s">
        <v>71</v>
      </c>
      <c r="AY254" s="202" t="s">
        <v>146</v>
      </c>
    </row>
    <row r="255" spans="1:65" s="14" customFormat="1" ht="11.25">
      <c r="B255" s="203"/>
      <c r="C255" s="204"/>
      <c r="D255" s="194" t="s">
        <v>159</v>
      </c>
      <c r="E255" s="205" t="s">
        <v>19</v>
      </c>
      <c r="F255" s="206" t="s">
        <v>203</v>
      </c>
      <c r="G255" s="204"/>
      <c r="H255" s="207">
        <v>8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159</v>
      </c>
      <c r="AU255" s="213" t="s">
        <v>155</v>
      </c>
      <c r="AV255" s="14" t="s">
        <v>155</v>
      </c>
      <c r="AW255" s="14" t="s">
        <v>33</v>
      </c>
      <c r="AX255" s="14" t="s">
        <v>79</v>
      </c>
      <c r="AY255" s="213" t="s">
        <v>146</v>
      </c>
    </row>
    <row r="256" spans="1:65" s="2" customFormat="1" ht="16.5" customHeight="1">
      <c r="A256" s="35"/>
      <c r="B256" s="36"/>
      <c r="C256" s="174" t="s">
        <v>436</v>
      </c>
      <c r="D256" s="174" t="s">
        <v>149</v>
      </c>
      <c r="E256" s="175" t="s">
        <v>957</v>
      </c>
      <c r="F256" s="176" t="s">
        <v>958</v>
      </c>
      <c r="G256" s="177" t="s">
        <v>231</v>
      </c>
      <c r="H256" s="178">
        <v>12</v>
      </c>
      <c r="I256" s="179"/>
      <c r="J256" s="180">
        <f>ROUND(I256*H256,2)</f>
        <v>0</v>
      </c>
      <c r="K256" s="176" t="s">
        <v>751</v>
      </c>
      <c r="L256" s="40"/>
      <c r="M256" s="181" t="s">
        <v>19</v>
      </c>
      <c r="N256" s="182" t="s">
        <v>43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4.8999999999999998E-4</v>
      </c>
      <c r="T256" s="184">
        <f>S256*H256</f>
        <v>5.8799999999999998E-3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254</v>
      </c>
      <c r="AT256" s="185" t="s">
        <v>149</v>
      </c>
      <c r="AU256" s="185" t="s">
        <v>155</v>
      </c>
      <c r="AY256" s="18" t="s">
        <v>146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155</v>
      </c>
      <c r="BK256" s="186">
        <f>ROUND(I256*H256,2)</f>
        <v>0</v>
      </c>
      <c r="BL256" s="18" t="s">
        <v>254</v>
      </c>
      <c r="BM256" s="185" t="s">
        <v>959</v>
      </c>
    </row>
    <row r="257" spans="1:65" s="2" customFormat="1" ht="11.25">
      <c r="A257" s="35"/>
      <c r="B257" s="36"/>
      <c r="C257" s="37"/>
      <c r="D257" s="187" t="s">
        <v>157</v>
      </c>
      <c r="E257" s="37"/>
      <c r="F257" s="188" t="s">
        <v>960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157</v>
      </c>
      <c r="AU257" s="18" t="s">
        <v>155</v>
      </c>
    </row>
    <row r="258" spans="1:65" s="13" customFormat="1" ht="11.25">
      <c r="B258" s="192"/>
      <c r="C258" s="193"/>
      <c r="D258" s="194" t="s">
        <v>159</v>
      </c>
      <c r="E258" s="195" t="s">
        <v>19</v>
      </c>
      <c r="F258" s="196" t="s">
        <v>928</v>
      </c>
      <c r="G258" s="193"/>
      <c r="H258" s="195" t="s">
        <v>19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159</v>
      </c>
      <c r="AU258" s="202" t="s">
        <v>155</v>
      </c>
      <c r="AV258" s="13" t="s">
        <v>79</v>
      </c>
      <c r="AW258" s="13" t="s">
        <v>33</v>
      </c>
      <c r="AX258" s="13" t="s">
        <v>71</v>
      </c>
      <c r="AY258" s="202" t="s">
        <v>146</v>
      </c>
    </row>
    <row r="259" spans="1:65" s="14" customFormat="1" ht="11.25">
      <c r="B259" s="203"/>
      <c r="C259" s="204"/>
      <c r="D259" s="194" t="s">
        <v>159</v>
      </c>
      <c r="E259" s="205" t="s">
        <v>19</v>
      </c>
      <c r="F259" s="206" t="s">
        <v>93</v>
      </c>
      <c r="G259" s="204"/>
      <c r="H259" s="207">
        <v>12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159</v>
      </c>
      <c r="AU259" s="213" t="s">
        <v>155</v>
      </c>
      <c r="AV259" s="14" t="s">
        <v>155</v>
      </c>
      <c r="AW259" s="14" t="s">
        <v>33</v>
      </c>
      <c r="AX259" s="14" t="s">
        <v>79</v>
      </c>
      <c r="AY259" s="213" t="s">
        <v>146</v>
      </c>
    </row>
    <row r="260" spans="1:65" s="2" customFormat="1" ht="16.5" customHeight="1">
      <c r="A260" s="35"/>
      <c r="B260" s="36"/>
      <c r="C260" s="174" t="s">
        <v>444</v>
      </c>
      <c r="D260" s="174" t="s">
        <v>149</v>
      </c>
      <c r="E260" s="175" t="s">
        <v>961</v>
      </c>
      <c r="F260" s="176" t="s">
        <v>962</v>
      </c>
      <c r="G260" s="177" t="s">
        <v>865</v>
      </c>
      <c r="H260" s="178">
        <v>40</v>
      </c>
      <c r="I260" s="179"/>
      <c r="J260" s="180">
        <f>ROUND(I260*H260,2)</f>
        <v>0</v>
      </c>
      <c r="K260" s="176" t="s">
        <v>751</v>
      </c>
      <c r="L260" s="40"/>
      <c r="M260" s="181" t="s">
        <v>19</v>
      </c>
      <c r="N260" s="182" t="s">
        <v>43</v>
      </c>
      <c r="O260" s="65"/>
      <c r="P260" s="183">
        <f>O260*H260</f>
        <v>0</v>
      </c>
      <c r="Q260" s="183">
        <v>2.4000000000000001E-4</v>
      </c>
      <c r="R260" s="183">
        <f>Q260*H260</f>
        <v>9.6000000000000009E-3</v>
      </c>
      <c r="S260" s="183">
        <v>0</v>
      </c>
      <c r="T260" s="18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5" t="s">
        <v>254</v>
      </c>
      <c r="AT260" s="185" t="s">
        <v>149</v>
      </c>
      <c r="AU260" s="185" t="s">
        <v>155</v>
      </c>
      <c r="AY260" s="18" t="s">
        <v>146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8" t="s">
        <v>155</v>
      </c>
      <c r="BK260" s="186">
        <f>ROUND(I260*H260,2)</f>
        <v>0</v>
      </c>
      <c r="BL260" s="18" t="s">
        <v>254</v>
      </c>
      <c r="BM260" s="185" t="s">
        <v>963</v>
      </c>
    </row>
    <row r="261" spans="1:65" s="2" customFormat="1" ht="11.25">
      <c r="A261" s="35"/>
      <c r="B261" s="36"/>
      <c r="C261" s="37"/>
      <c r="D261" s="187" t="s">
        <v>157</v>
      </c>
      <c r="E261" s="37"/>
      <c r="F261" s="188" t="s">
        <v>964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157</v>
      </c>
      <c r="AU261" s="18" t="s">
        <v>155</v>
      </c>
    </row>
    <row r="262" spans="1:65" s="13" customFormat="1" ht="11.25">
      <c r="B262" s="192"/>
      <c r="C262" s="193"/>
      <c r="D262" s="194" t="s">
        <v>159</v>
      </c>
      <c r="E262" s="195" t="s">
        <v>19</v>
      </c>
      <c r="F262" s="196" t="s">
        <v>928</v>
      </c>
      <c r="G262" s="193"/>
      <c r="H262" s="195" t="s">
        <v>19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159</v>
      </c>
      <c r="AU262" s="202" t="s">
        <v>155</v>
      </c>
      <c r="AV262" s="13" t="s">
        <v>79</v>
      </c>
      <c r="AW262" s="13" t="s">
        <v>33</v>
      </c>
      <c r="AX262" s="13" t="s">
        <v>71</v>
      </c>
      <c r="AY262" s="202" t="s">
        <v>146</v>
      </c>
    </row>
    <row r="263" spans="1:65" s="14" customFormat="1" ht="11.25">
      <c r="B263" s="203"/>
      <c r="C263" s="204"/>
      <c r="D263" s="194" t="s">
        <v>159</v>
      </c>
      <c r="E263" s="205" t="s">
        <v>19</v>
      </c>
      <c r="F263" s="206" t="s">
        <v>1105</v>
      </c>
      <c r="G263" s="204"/>
      <c r="H263" s="207">
        <v>14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159</v>
      </c>
      <c r="AU263" s="213" t="s">
        <v>155</v>
      </c>
      <c r="AV263" s="14" t="s">
        <v>155</v>
      </c>
      <c r="AW263" s="14" t="s">
        <v>33</v>
      </c>
      <c r="AX263" s="14" t="s">
        <v>71</v>
      </c>
      <c r="AY263" s="213" t="s">
        <v>146</v>
      </c>
    </row>
    <row r="264" spans="1:65" s="14" customFormat="1" ht="11.25">
      <c r="B264" s="203"/>
      <c r="C264" s="204"/>
      <c r="D264" s="194" t="s">
        <v>159</v>
      </c>
      <c r="E264" s="205" t="s">
        <v>19</v>
      </c>
      <c r="F264" s="206" t="s">
        <v>1105</v>
      </c>
      <c r="G264" s="204"/>
      <c r="H264" s="207">
        <v>14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159</v>
      </c>
      <c r="AU264" s="213" t="s">
        <v>155</v>
      </c>
      <c r="AV264" s="14" t="s">
        <v>155</v>
      </c>
      <c r="AW264" s="14" t="s">
        <v>33</v>
      </c>
      <c r="AX264" s="14" t="s">
        <v>71</v>
      </c>
      <c r="AY264" s="213" t="s">
        <v>146</v>
      </c>
    </row>
    <row r="265" spans="1:65" s="14" customFormat="1" ht="11.25">
      <c r="B265" s="203"/>
      <c r="C265" s="204"/>
      <c r="D265" s="194" t="s">
        <v>159</v>
      </c>
      <c r="E265" s="205" t="s">
        <v>19</v>
      </c>
      <c r="F265" s="206" t="s">
        <v>93</v>
      </c>
      <c r="G265" s="204"/>
      <c r="H265" s="207">
        <v>12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159</v>
      </c>
      <c r="AU265" s="213" t="s">
        <v>155</v>
      </c>
      <c r="AV265" s="14" t="s">
        <v>155</v>
      </c>
      <c r="AW265" s="14" t="s">
        <v>33</v>
      </c>
      <c r="AX265" s="14" t="s">
        <v>71</v>
      </c>
      <c r="AY265" s="213" t="s">
        <v>146</v>
      </c>
    </row>
    <row r="266" spans="1:65" s="15" customFormat="1" ht="11.25">
      <c r="B266" s="214"/>
      <c r="C266" s="215"/>
      <c r="D266" s="194" t="s">
        <v>159</v>
      </c>
      <c r="E266" s="216" t="s">
        <v>19</v>
      </c>
      <c r="F266" s="217" t="s">
        <v>164</v>
      </c>
      <c r="G266" s="215"/>
      <c r="H266" s="218">
        <v>40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159</v>
      </c>
      <c r="AU266" s="224" t="s">
        <v>155</v>
      </c>
      <c r="AV266" s="15" t="s">
        <v>154</v>
      </c>
      <c r="AW266" s="15" t="s">
        <v>33</v>
      </c>
      <c r="AX266" s="15" t="s">
        <v>79</v>
      </c>
      <c r="AY266" s="224" t="s">
        <v>146</v>
      </c>
    </row>
    <row r="267" spans="1:65" s="2" customFormat="1" ht="16.5" customHeight="1">
      <c r="A267" s="35"/>
      <c r="B267" s="36"/>
      <c r="C267" s="174" t="s">
        <v>450</v>
      </c>
      <c r="D267" s="174" t="s">
        <v>149</v>
      </c>
      <c r="E267" s="175" t="s">
        <v>965</v>
      </c>
      <c r="F267" s="176" t="s">
        <v>966</v>
      </c>
      <c r="G267" s="177" t="s">
        <v>231</v>
      </c>
      <c r="H267" s="178">
        <v>3</v>
      </c>
      <c r="I267" s="179"/>
      <c r="J267" s="180">
        <f>ROUND(I267*H267,2)</f>
        <v>0</v>
      </c>
      <c r="K267" s="176" t="s">
        <v>751</v>
      </c>
      <c r="L267" s="40"/>
      <c r="M267" s="181" t="s">
        <v>19</v>
      </c>
      <c r="N267" s="182" t="s">
        <v>43</v>
      </c>
      <c r="O267" s="65"/>
      <c r="P267" s="183">
        <f>O267*H267</f>
        <v>0</v>
      </c>
      <c r="Q267" s="183">
        <v>1.09E-3</v>
      </c>
      <c r="R267" s="183">
        <f>Q267*H267</f>
        <v>3.2700000000000003E-3</v>
      </c>
      <c r="S267" s="183">
        <v>0</v>
      </c>
      <c r="T267" s="18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5" t="s">
        <v>254</v>
      </c>
      <c r="AT267" s="185" t="s">
        <v>149</v>
      </c>
      <c r="AU267" s="185" t="s">
        <v>155</v>
      </c>
      <c r="AY267" s="18" t="s">
        <v>146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8" t="s">
        <v>155</v>
      </c>
      <c r="BK267" s="186">
        <f>ROUND(I267*H267,2)</f>
        <v>0</v>
      </c>
      <c r="BL267" s="18" t="s">
        <v>254</v>
      </c>
      <c r="BM267" s="185" t="s">
        <v>967</v>
      </c>
    </row>
    <row r="268" spans="1:65" s="2" customFormat="1" ht="11.25">
      <c r="A268" s="35"/>
      <c r="B268" s="36"/>
      <c r="C268" s="37"/>
      <c r="D268" s="187" t="s">
        <v>157</v>
      </c>
      <c r="E268" s="37"/>
      <c r="F268" s="188" t="s">
        <v>968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157</v>
      </c>
      <c r="AU268" s="18" t="s">
        <v>155</v>
      </c>
    </row>
    <row r="269" spans="1:65" s="13" customFormat="1" ht="11.25">
      <c r="B269" s="192"/>
      <c r="C269" s="193"/>
      <c r="D269" s="194" t="s">
        <v>159</v>
      </c>
      <c r="E269" s="195" t="s">
        <v>19</v>
      </c>
      <c r="F269" s="196" t="s">
        <v>928</v>
      </c>
      <c r="G269" s="193"/>
      <c r="H269" s="195" t="s">
        <v>19</v>
      </c>
      <c r="I269" s="197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159</v>
      </c>
      <c r="AU269" s="202" t="s">
        <v>155</v>
      </c>
      <c r="AV269" s="13" t="s">
        <v>79</v>
      </c>
      <c r="AW269" s="13" t="s">
        <v>33</v>
      </c>
      <c r="AX269" s="13" t="s">
        <v>71</v>
      </c>
      <c r="AY269" s="202" t="s">
        <v>146</v>
      </c>
    </row>
    <row r="270" spans="1:65" s="14" customFormat="1" ht="11.25">
      <c r="B270" s="203"/>
      <c r="C270" s="204"/>
      <c r="D270" s="194" t="s">
        <v>159</v>
      </c>
      <c r="E270" s="205" t="s">
        <v>19</v>
      </c>
      <c r="F270" s="206" t="s">
        <v>147</v>
      </c>
      <c r="G270" s="204"/>
      <c r="H270" s="207">
        <v>3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159</v>
      </c>
      <c r="AU270" s="213" t="s">
        <v>155</v>
      </c>
      <c r="AV270" s="14" t="s">
        <v>155</v>
      </c>
      <c r="AW270" s="14" t="s">
        <v>33</v>
      </c>
      <c r="AX270" s="14" t="s">
        <v>79</v>
      </c>
      <c r="AY270" s="213" t="s">
        <v>146</v>
      </c>
    </row>
    <row r="271" spans="1:65" s="2" customFormat="1" ht="16.5" customHeight="1">
      <c r="A271" s="35"/>
      <c r="B271" s="36"/>
      <c r="C271" s="174" t="s">
        <v>456</v>
      </c>
      <c r="D271" s="174" t="s">
        <v>149</v>
      </c>
      <c r="E271" s="175" t="s">
        <v>969</v>
      </c>
      <c r="F271" s="176" t="s">
        <v>970</v>
      </c>
      <c r="G271" s="177" t="s">
        <v>865</v>
      </c>
      <c r="H271" s="178">
        <v>21</v>
      </c>
      <c r="I271" s="179"/>
      <c r="J271" s="180">
        <f>ROUND(I271*H271,2)</f>
        <v>0</v>
      </c>
      <c r="K271" s="176" t="s">
        <v>751</v>
      </c>
      <c r="L271" s="40"/>
      <c r="M271" s="181" t="s">
        <v>19</v>
      </c>
      <c r="N271" s="182" t="s">
        <v>43</v>
      </c>
      <c r="O271" s="65"/>
      <c r="P271" s="183">
        <f>O271*H271</f>
        <v>0</v>
      </c>
      <c r="Q271" s="183">
        <v>0</v>
      </c>
      <c r="R271" s="183">
        <f>Q271*H271</f>
        <v>0</v>
      </c>
      <c r="S271" s="183">
        <v>1.56E-3</v>
      </c>
      <c r="T271" s="184">
        <f>S271*H271</f>
        <v>3.2759999999999997E-2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254</v>
      </c>
      <c r="AT271" s="185" t="s">
        <v>149</v>
      </c>
      <c r="AU271" s="185" t="s">
        <v>155</v>
      </c>
      <c r="AY271" s="18" t="s">
        <v>146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155</v>
      </c>
      <c r="BK271" s="186">
        <f>ROUND(I271*H271,2)</f>
        <v>0</v>
      </c>
      <c r="BL271" s="18" t="s">
        <v>254</v>
      </c>
      <c r="BM271" s="185" t="s">
        <v>971</v>
      </c>
    </row>
    <row r="272" spans="1:65" s="2" customFormat="1" ht="11.25">
      <c r="A272" s="35"/>
      <c r="B272" s="36"/>
      <c r="C272" s="37"/>
      <c r="D272" s="187" t="s">
        <v>157</v>
      </c>
      <c r="E272" s="37"/>
      <c r="F272" s="188" t="s">
        <v>972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157</v>
      </c>
      <c r="AU272" s="18" t="s">
        <v>155</v>
      </c>
    </row>
    <row r="273" spans="1:65" s="13" customFormat="1" ht="11.25">
      <c r="B273" s="192"/>
      <c r="C273" s="193"/>
      <c r="D273" s="194" t="s">
        <v>159</v>
      </c>
      <c r="E273" s="195" t="s">
        <v>19</v>
      </c>
      <c r="F273" s="196" t="s">
        <v>928</v>
      </c>
      <c r="G273" s="193"/>
      <c r="H273" s="195" t="s">
        <v>19</v>
      </c>
      <c r="I273" s="197"/>
      <c r="J273" s="193"/>
      <c r="K273" s="193"/>
      <c r="L273" s="198"/>
      <c r="M273" s="199"/>
      <c r="N273" s="200"/>
      <c r="O273" s="200"/>
      <c r="P273" s="200"/>
      <c r="Q273" s="200"/>
      <c r="R273" s="200"/>
      <c r="S273" s="200"/>
      <c r="T273" s="201"/>
      <c r="AT273" s="202" t="s">
        <v>159</v>
      </c>
      <c r="AU273" s="202" t="s">
        <v>155</v>
      </c>
      <c r="AV273" s="13" t="s">
        <v>79</v>
      </c>
      <c r="AW273" s="13" t="s">
        <v>33</v>
      </c>
      <c r="AX273" s="13" t="s">
        <v>71</v>
      </c>
      <c r="AY273" s="202" t="s">
        <v>146</v>
      </c>
    </row>
    <row r="274" spans="1:65" s="14" customFormat="1" ht="11.25">
      <c r="B274" s="203"/>
      <c r="C274" s="204"/>
      <c r="D274" s="194" t="s">
        <v>159</v>
      </c>
      <c r="E274" s="205" t="s">
        <v>19</v>
      </c>
      <c r="F274" s="206" t="s">
        <v>1153</v>
      </c>
      <c r="G274" s="204"/>
      <c r="H274" s="207">
        <v>21</v>
      </c>
      <c r="I274" s="208"/>
      <c r="J274" s="204"/>
      <c r="K274" s="204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159</v>
      </c>
      <c r="AU274" s="213" t="s">
        <v>155</v>
      </c>
      <c r="AV274" s="14" t="s">
        <v>155</v>
      </c>
      <c r="AW274" s="14" t="s">
        <v>33</v>
      </c>
      <c r="AX274" s="14" t="s">
        <v>71</v>
      </c>
      <c r="AY274" s="213" t="s">
        <v>146</v>
      </c>
    </row>
    <row r="275" spans="1:65" s="15" customFormat="1" ht="11.25">
      <c r="B275" s="214"/>
      <c r="C275" s="215"/>
      <c r="D275" s="194" t="s">
        <v>159</v>
      </c>
      <c r="E275" s="216" t="s">
        <v>19</v>
      </c>
      <c r="F275" s="217" t="s">
        <v>164</v>
      </c>
      <c r="G275" s="215"/>
      <c r="H275" s="218">
        <v>21</v>
      </c>
      <c r="I275" s="219"/>
      <c r="J275" s="215"/>
      <c r="K275" s="215"/>
      <c r="L275" s="220"/>
      <c r="M275" s="221"/>
      <c r="N275" s="222"/>
      <c r="O275" s="222"/>
      <c r="P275" s="222"/>
      <c r="Q275" s="222"/>
      <c r="R275" s="222"/>
      <c r="S275" s="222"/>
      <c r="T275" s="223"/>
      <c r="AT275" s="224" t="s">
        <v>159</v>
      </c>
      <c r="AU275" s="224" t="s">
        <v>155</v>
      </c>
      <c r="AV275" s="15" t="s">
        <v>154</v>
      </c>
      <c r="AW275" s="15" t="s">
        <v>33</v>
      </c>
      <c r="AX275" s="15" t="s">
        <v>79</v>
      </c>
      <c r="AY275" s="224" t="s">
        <v>146</v>
      </c>
    </row>
    <row r="276" spans="1:65" s="2" customFormat="1" ht="16.5" customHeight="1">
      <c r="A276" s="35"/>
      <c r="B276" s="36"/>
      <c r="C276" s="174" t="s">
        <v>462</v>
      </c>
      <c r="D276" s="174" t="s">
        <v>149</v>
      </c>
      <c r="E276" s="175" t="s">
        <v>974</v>
      </c>
      <c r="F276" s="176" t="s">
        <v>975</v>
      </c>
      <c r="G276" s="177" t="s">
        <v>865</v>
      </c>
      <c r="H276" s="178">
        <v>8</v>
      </c>
      <c r="I276" s="179"/>
      <c r="J276" s="180">
        <f>ROUND(I276*H276,2)</f>
        <v>0</v>
      </c>
      <c r="K276" s="176" t="s">
        <v>976</v>
      </c>
      <c r="L276" s="40"/>
      <c r="M276" s="181" t="s">
        <v>19</v>
      </c>
      <c r="N276" s="182" t="s">
        <v>43</v>
      </c>
      <c r="O276" s="65"/>
      <c r="P276" s="183">
        <f>O276*H276</f>
        <v>0</v>
      </c>
      <c r="Q276" s="183">
        <v>1.8E-3</v>
      </c>
      <c r="R276" s="183">
        <f>Q276*H276</f>
        <v>1.44E-2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254</v>
      </c>
      <c r="AT276" s="185" t="s">
        <v>149</v>
      </c>
      <c r="AU276" s="185" t="s">
        <v>155</v>
      </c>
      <c r="AY276" s="18" t="s">
        <v>146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155</v>
      </c>
      <c r="BK276" s="186">
        <f>ROUND(I276*H276,2)</f>
        <v>0</v>
      </c>
      <c r="BL276" s="18" t="s">
        <v>254</v>
      </c>
      <c r="BM276" s="185" t="s">
        <v>977</v>
      </c>
    </row>
    <row r="277" spans="1:65" s="13" customFormat="1" ht="11.25">
      <c r="B277" s="192"/>
      <c r="C277" s="193"/>
      <c r="D277" s="194" t="s">
        <v>159</v>
      </c>
      <c r="E277" s="195" t="s">
        <v>19</v>
      </c>
      <c r="F277" s="196" t="s">
        <v>928</v>
      </c>
      <c r="G277" s="193"/>
      <c r="H277" s="195" t="s">
        <v>19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159</v>
      </c>
      <c r="AU277" s="202" t="s">
        <v>155</v>
      </c>
      <c r="AV277" s="13" t="s">
        <v>79</v>
      </c>
      <c r="AW277" s="13" t="s">
        <v>33</v>
      </c>
      <c r="AX277" s="13" t="s">
        <v>71</v>
      </c>
      <c r="AY277" s="202" t="s">
        <v>146</v>
      </c>
    </row>
    <row r="278" spans="1:65" s="14" customFormat="1" ht="11.25">
      <c r="B278" s="203"/>
      <c r="C278" s="204"/>
      <c r="D278" s="194" t="s">
        <v>159</v>
      </c>
      <c r="E278" s="205" t="s">
        <v>19</v>
      </c>
      <c r="F278" s="206" t="s">
        <v>203</v>
      </c>
      <c r="G278" s="204"/>
      <c r="H278" s="207">
        <v>8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159</v>
      </c>
      <c r="AU278" s="213" t="s">
        <v>155</v>
      </c>
      <c r="AV278" s="14" t="s">
        <v>155</v>
      </c>
      <c r="AW278" s="14" t="s">
        <v>33</v>
      </c>
      <c r="AX278" s="14" t="s">
        <v>79</v>
      </c>
      <c r="AY278" s="213" t="s">
        <v>146</v>
      </c>
    </row>
    <row r="279" spans="1:65" s="2" customFormat="1" ht="16.5" customHeight="1">
      <c r="A279" s="35"/>
      <c r="B279" s="36"/>
      <c r="C279" s="174" t="s">
        <v>466</v>
      </c>
      <c r="D279" s="174" t="s">
        <v>149</v>
      </c>
      <c r="E279" s="175" t="s">
        <v>978</v>
      </c>
      <c r="F279" s="176" t="s">
        <v>979</v>
      </c>
      <c r="G279" s="177" t="s">
        <v>865</v>
      </c>
      <c r="H279" s="178">
        <v>7</v>
      </c>
      <c r="I279" s="179"/>
      <c r="J279" s="180">
        <f>ROUND(I279*H279,2)</f>
        <v>0</v>
      </c>
      <c r="K279" s="176" t="s">
        <v>751</v>
      </c>
      <c r="L279" s="40"/>
      <c r="M279" s="181" t="s">
        <v>19</v>
      </c>
      <c r="N279" s="182" t="s">
        <v>43</v>
      </c>
      <c r="O279" s="65"/>
      <c r="P279" s="183">
        <f>O279*H279</f>
        <v>0</v>
      </c>
      <c r="Q279" s="183">
        <v>1.8400000000000001E-3</v>
      </c>
      <c r="R279" s="183">
        <f>Q279*H279</f>
        <v>1.2880000000000001E-2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254</v>
      </c>
      <c r="AT279" s="185" t="s">
        <v>149</v>
      </c>
      <c r="AU279" s="185" t="s">
        <v>155</v>
      </c>
      <c r="AY279" s="18" t="s">
        <v>146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155</v>
      </c>
      <c r="BK279" s="186">
        <f>ROUND(I279*H279,2)</f>
        <v>0</v>
      </c>
      <c r="BL279" s="18" t="s">
        <v>254</v>
      </c>
      <c r="BM279" s="185" t="s">
        <v>980</v>
      </c>
    </row>
    <row r="280" spans="1:65" s="2" customFormat="1" ht="11.25">
      <c r="A280" s="35"/>
      <c r="B280" s="36"/>
      <c r="C280" s="37"/>
      <c r="D280" s="187" t="s">
        <v>157</v>
      </c>
      <c r="E280" s="37"/>
      <c r="F280" s="188" t="s">
        <v>981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157</v>
      </c>
      <c r="AU280" s="18" t="s">
        <v>155</v>
      </c>
    </row>
    <row r="281" spans="1:65" s="13" customFormat="1" ht="11.25">
      <c r="B281" s="192"/>
      <c r="C281" s="193"/>
      <c r="D281" s="194" t="s">
        <v>159</v>
      </c>
      <c r="E281" s="195" t="s">
        <v>19</v>
      </c>
      <c r="F281" s="196" t="s">
        <v>928</v>
      </c>
      <c r="G281" s="193"/>
      <c r="H281" s="195" t="s">
        <v>19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159</v>
      </c>
      <c r="AU281" s="202" t="s">
        <v>155</v>
      </c>
      <c r="AV281" s="13" t="s">
        <v>79</v>
      </c>
      <c r="AW281" s="13" t="s">
        <v>33</v>
      </c>
      <c r="AX281" s="13" t="s">
        <v>71</v>
      </c>
      <c r="AY281" s="202" t="s">
        <v>146</v>
      </c>
    </row>
    <row r="282" spans="1:65" s="14" customFormat="1" ht="11.25">
      <c r="B282" s="203"/>
      <c r="C282" s="204"/>
      <c r="D282" s="194" t="s">
        <v>159</v>
      </c>
      <c r="E282" s="205" t="s">
        <v>19</v>
      </c>
      <c r="F282" s="206" t="s">
        <v>196</v>
      </c>
      <c r="G282" s="204"/>
      <c r="H282" s="207">
        <v>7</v>
      </c>
      <c r="I282" s="208"/>
      <c r="J282" s="204"/>
      <c r="K282" s="204"/>
      <c r="L282" s="209"/>
      <c r="M282" s="210"/>
      <c r="N282" s="211"/>
      <c r="O282" s="211"/>
      <c r="P282" s="211"/>
      <c r="Q282" s="211"/>
      <c r="R282" s="211"/>
      <c r="S282" s="211"/>
      <c r="T282" s="212"/>
      <c r="AT282" s="213" t="s">
        <v>159</v>
      </c>
      <c r="AU282" s="213" t="s">
        <v>155</v>
      </c>
      <c r="AV282" s="14" t="s">
        <v>155</v>
      </c>
      <c r="AW282" s="14" t="s">
        <v>33</v>
      </c>
      <c r="AX282" s="14" t="s">
        <v>79</v>
      </c>
      <c r="AY282" s="213" t="s">
        <v>146</v>
      </c>
    </row>
    <row r="283" spans="1:65" s="2" customFormat="1" ht="16.5" customHeight="1">
      <c r="A283" s="35"/>
      <c r="B283" s="36"/>
      <c r="C283" s="174" t="s">
        <v>471</v>
      </c>
      <c r="D283" s="174" t="s">
        <v>149</v>
      </c>
      <c r="E283" s="175" t="s">
        <v>982</v>
      </c>
      <c r="F283" s="176" t="s">
        <v>983</v>
      </c>
      <c r="G283" s="177" t="s">
        <v>231</v>
      </c>
      <c r="H283" s="178">
        <v>7</v>
      </c>
      <c r="I283" s="179"/>
      <c r="J283" s="180">
        <f>ROUND(I283*H283,2)</f>
        <v>0</v>
      </c>
      <c r="K283" s="176" t="s">
        <v>751</v>
      </c>
      <c r="L283" s="40"/>
      <c r="M283" s="181" t="s">
        <v>19</v>
      </c>
      <c r="N283" s="182" t="s">
        <v>43</v>
      </c>
      <c r="O283" s="65"/>
      <c r="P283" s="183">
        <f>O283*H283</f>
        <v>0</v>
      </c>
      <c r="Q283" s="183">
        <v>0</v>
      </c>
      <c r="R283" s="183">
        <f>Q283*H283</f>
        <v>0</v>
      </c>
      <c r="S283" s="183">
        <v>2.2499999999999998E-3</v>
      </c>
      <c r="T283" s="184">
        <f>S283*H283</f>
        <v>1.575E-2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254</v>
      </c>
      <c r="AT283" s="185" t="s">
        <v>149</v>
      </c>
      <c r="AU283" s="185" t="s">
        <v>155</v>
      </c>
      <c r="AY283" s="18" t="s">
        <v>146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155</v>
      </c>
      <c r="BK283" s="186">
        <f>ROUND(I283*H283,2)</f>
        <v>0</v>
      </c>
      <c r="BL283" s="18" t="s">
        <v>254</v>
      </c>
      <c r="BM283" s="185" t="s">
        <v>984</v>
      </c>
    </row>
    <row r="284" spans="1:65" s="2" customFormat="1" ht="11.25">
      <c r="A284" s="35"/>
      <c r="B284" s="36"/>
      <c r="C284" s="37"/>
      <c r="D284" s="187" t="s">
        <v>157</v>
      </c>
      <c r="E284" s="37"/>
      <c r="F284" s="188" t="s">
        <v>985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157</v>
      </c>
      <c r="AU284" s="18" t="s">
        <v>155</v>
      </c>
    </row>
    <row r="285" spans="1:65" s="13" customFormat="1" ht="11.25">
      <c r="B285" s="192"/>
      <c r="C285" s="193"/>
      <c r="D285" s="194" t="s">
        <v>159</v>
      </c>
      <c r="E285" s="195" t="s">
        <v>19</v>
      </c>
      <c r="F285" s="196" t="s">
        <v>928</v>
      </c>
      <c r="G285" s="193"/>
      <c r="H285" s="195" t="s">
        <v>19</v>
      </c>
      <c r="I285" s="197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159</v>
      </c>
      <c r="AU285" s="202" t="s">
        <v>155</v>
      </c>
      <c r="AV285" s="13" t="s">
        <v>79</v>
      </c>
      <c r="AW285" s="13" t="s">
        <v>33</v>
      </c>
      <c r="AX285" s="13" t="s">
        <v>71</v>
      </c>
      <c r="AY285" s="202" t="s">
        <v>146</v>
      </c>
    </row>
    <row r="286" spans="1:65" s="14" customFormat="1" ht="11.25">
      <c r="B286" s="203"/>
      <c r="C286" s="204"/>
      <c r="D286" s="194" t="s">
        <v>159</v>
      </c>
      <c r="E286" s="205" t="s">
        <v>19</v>
      </c>
      <c r="F286" s="206" t="s">
        <v>196</v>
      </c>
      <c r="G286" s="204"/>
      <c r="H286" s="207">
        <v>7</v>
      </c>
      <c r="I286" s="208"/>
      <c r="J286" s="204"/>
      <c r="K286" s="204"/>
      <c r="L286" s="209"/>
      <c r="M286" s="210"/>
      <c r="N286" s="211"/>
      <c r="O286" s="211"/>
      <c r="P286" s="211"/>
      <c r="Q286" s="211"/>
      <c r="R286" s="211"/>
      <c r="S286" s="211"/>
      <c r="T286" s="212"/>
      <c r="AT286" s="213" t="s">
        <v>159</v>
      </c>
      <c r="AU286" s="213" t="s">
        <v>155</v>
      </c>
      <c r="AV286" s="14" t="s">
        <v>155</v>
      </c>
      <c r="AW286" s="14" t="s">
        <v>33</v>
      </c>
      <c r="AX286" s="14" t="s">
        <v>79</v>
      </c>
      <c r="AY286" s="213" t="s">
        <v>146</v>
      </c>
    </row>
    <row r="287" spans="1:65" s="2" customFormat="1" ht="16.5" customHeight="1">
      <c r="A287" s="35"/>
      <c r="B287" s="36"/>
      <c r="C287" s="174" t="s">
        <v>476</v>
      </c>
      <c r="D287" s="174" t="s">
        <v>149</v>
      </c>
      <c r="E287" s="175" t="s">
        <v>986</v>
      </c>
      <c r="F287" s="176" t="s">
        <v>987</v>
      </c>
      <c r="G287" s="177" t="s">
        <v>231</v>
      </c>
      <c r="H287" s="178">
        <v>7</v>
      </c>
      <c r="I287" s="179"/>
      <c r="J287" s="180">
        <f>ROUND(I287*H287,2)</f>
        <v>0</v>
      </c>
      <c r="K287" s="176" t="s">
        <v>751</v>
      </c>
      <c r="L287" s="40"/>
      <c r="M287" s="181" t="s">
        <v>19</v>
      </c>
      <c r="N287" s="182" t="s">
        <v>43</v>
      </c>
      <c r="O287" s="65"/>
      <c r="P287" s="183">
        <f>O287*H287</f>
        <v>0</v>
      </c>
      <c r="Q287" s="183">
        <v>0</v>
      </c>
      <c r="R287" s="183">
        <f>Q287*H287</f>
        <v>0</v>
      </c>
      <c r="S287" s="183">
        <v>5.1999999999999995E-4</v>
      </c>
      <c r="T287" s="184">
        <f>S287*H287</f>
        <v>3.6399999999999996E-3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254</v>
      </c>
      <c r="AT287" s="185" t="s">
        <v>149</v>
      </c>
      <c r="AU287" s="185" t="s">
        <v>155</v>
      </c>
      <c r="AY287" s="18" t="s">
        <v>146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155</v>
      </c>
      <c r="BK287" s="186">
        <f>ROUND(I287*H287,2)</f>
        <v>0</v>
      </c>
      <c r="BL287" s="18" t="s">
        <v>254</v>
      </c>
      <c r="BM287" s="185" t="s">
        <v>988</v>
      </c>
    </row>
    <row r="288" spans="1:65" s="2" customFormat="1" ht="11.25">
      <c r="A288" s="35"/>
      <c r="B288" s="36"/>
      <c r="C288" s="37"/>
      <c r="D288" s="187" t="s">
        <v>157</v>
      </c>
      <c r="E288" s="37"/>
      <c r="F288" s="188" t="s">
        <v>989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157</v>
      </c>
      <c r="AU288" s="18" t="s">
        <v>155</v>
      </c>
    </row>
    <row r="289" spans="1:65" s="13" customFormat="1" ht="11.25">
      <c r="B289" s="192"/>
      <c r="C289" s="193"/>
      <c r="D289" s="194" t="s">
        <v>159</v>
      </c>
      <c r="E289" s="195" t="s">
        <v>19</v>
      </c>
      <c r="F289" s="196" t="s">
        <v>928</v>
      </c>
      <c r="G289" s="193"/>
      <c r="H289" s="195" t="s">
        <v>19</v>
      </c>
      <c r="I289" s="197"/>
      <c r="J289" s="193"/>
      <c r="K289" s="193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159</v>
      </c>
      <c r="AU289" s="202" t="s">
        <v>155</v>
      </c>
      <c r="AV289" s="13" t="s">
        <v>79</v>
      </c>
      <c r="AW289" s="13" t="s">
        <v>33</v>
      </c>
      <c r="AX289" s="13" t="s">
        <v>71</v>
      </c>
      <c r="AY289" s="202" t="s">
        <v>146</v>
      </c>
    </row>
    <row r="290" spans="1:65" s="14" customFormat="1" ht="11.25">
      <c r="B290" s="203"/>
      <c r="C290" s="204"/>
      <c r="D290" s="194" t="s">
        <v>159</v>
      </c>
      <c r="E290" s="205" t="s">
        <v>19</v>
      </c>
      <c r="F290" s="206" t="s">
        <v>196</v>
      </c>
      <c r="G290" s="204"/>
      <c r="H290" s="207">
        <v>7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159</v>
      </c>
      <c r="AU290" s="213" t="s">
        <v>155</v>
      </c>
      <c r="AV290" s="14" t="s">
        <v>155</v>
      </c>
      <c r="AW290" s="14" t="s">
        <v>33</v>
      </c>
      <c r="AX290" s="14" t="s">
        <v>79</v>
      </c>
      <c r="AY290" s="213" t="s">
        <v>146</v>
      </c>
    </row>
    <row r="291" spans="1:65" s="2" customFormat="1" ht="24.2" customHeight="1">
      <c r="A291" s="35"/>
      <c r="B291" s="36"/>
      <c r="C291" s="174" t="s">
        <v>481</v>
      </c>
      <c r="D291" s="174" t="s">
        <v>149</v>
      </c>
      <c r="E291" s="175" t="s">
        <v>990</v>
      </c>
      <c r="F291" s="176" t="s">
        <v>991</v>
      </c>
      <c r="G291" s="177" t="s">
        <v>865</v>
      </c>
      <c r="H291" s="178">
        <v>7</v>
      </c>
      <c r="I291" s="179"/>
      <c r="J291" s="180">
        <f>ROUND(I291*H291,2)</f>
        <v>0</v>
      </c>
      <c r="K291" s="176" t="s">
        <v>751</v>
      </c>
      <c r="L291" s="40"/>
      <c r="M291" s="181" t="s">
        <v>19</v>
      </c>
      <c r="N291" s="182" t="s">
        <v>43</v>
      </c>
      <c r="O291" s="65"/>
      <c r="P291" s="183">
        <f>O291*H291</f>
        <v>0</v>
      </c>
      <c r="Q291" s="183">
        <v>1.8400000000000001E-3</v>
      </c>
      <c r="R291" s="183">
        <f>Q291*H291</f>
        <v>1.2880000000000001E-2</v>
      </c>
      <c r="S291" s="183">
        <v>0</v>
      </c>
      <c r="T291" s="18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5" t="s">
        <v>254</v>
      </c>
      <c r="AT291" s="185" t="s">
        <v>149</v>
      </c>
      <c r="AU291" s="185" t="s">
        <v>155</v>
      </c>
      <c r="AY291" s="18" t="s">
        <v>146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8" t="s">
        <v>155</v>
      </c>
      <c r="BK291" s="186">
        <f>ROUND(I291*H291,2)</f>
        <v>0</v>
      </c>
      <c r="BL291" s="18" t="s">
        <v>254</v>
      </c>
      <c r="BM291" s="185" t="s">
        <v>992</v>
      </c>
    </row>
    <row r="292" spans="1:65" s="2" customFormat="1" ht="11.25">
      <c r="A292" s="35"/>
      <c r="B292" s="36"/>
      <c r="C292" s="37"/>
      <c r="D292" s="187" t="s">
        <v>157</v>
      </c>
      <c r="E292" s="37"/>
      <c r="F292" s="188" t="s">
        <v>993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157</v>
      </c>
      <c r="AU292" s="18" t="s">
        <v>155</v>
      </c>
    </row>
    <row r="293" spans="1:65" s="13" customFormat="1" ht="11.25">
      <c r="B293" s="192"/>
      <c r="C293" s="193"/>
      <c r="D293" s="194" t="s">
        <v>159</v>
      </c>
      <c r="E293" s="195" t="s">
        <v>19</v>
      </c>
      <c r="F293" s="196" t="s">
        <v>928</v>
      </c>
      <c r="G293" s="193"/>
      <c r="H293" s="195" t="s">
        <v>19</v>
      </c>
      <c r="I293" s="197"/>
      <c r="J293" s="193"/>
      <c r="K293" s="193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159</v>
      </c>
      <c r="AU293" s="202" t="s">
        <v>155</v>
      </c>
      <c r="AV293" s="13" t="s">
        <v>79</v>
      </c>
      <c r="AW293" s="13" t="s">
        <v>33</v>
      </c>
      <c r="AX293" s="13" t="s">
        <v>71</v>
      </c>
      <c r="AY293" s="202" t="s">
        <v>146</v>
      </c>
    </row>
    <row r="294" spans="1:65" s="14" customFormat="1" ht="11.25">
      <c r="B294" s="203"/>
      <c r="C294" s="204"/>
      <c r="D294" s="194" t="s">
        <v>159</v>
      </c>
      <c r="E294" s="205" t="s">
        <v>19</v>
      </c>
      <c r="F294" s="206" t="s">
        <v>196</v>
      </c>
      <c r="G294" s="204"/>
      <c r="H294" s="207">
        <v>7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159</v>
      </c>
      <c r="AU294" s="213" t="s">
        <v>155</v>
      </c>
      <c r="AV294" s="14" t="s">
        <v>155</v>
      </c>
      <c r="AW294" s="14" t="s">
        <v>33</v>
      </c>
      <c r="AX294" s="14" t="s">
        <v>79</v>
      </c>
      <c r="AY294" s="213" t="s">
        <v>146</v>
      </c>
    </row>
    <row r="295" spans="1:65" s="2" customFormat="1" ht="16.5" customHeight="1">
      <c r="A295" s="35"/>
      <c r="B295" s="36"/>
      <c r="C295" s="174" t="s">
        <v>486</v>
      </c>
      <c r="D295" s="174" t="s">
        <v>149</v>
      </c>
      <c r="E295" s="175" t="s">
        <v>994</v>
      </c>
      <c r="F295" s="176" t="s">
        <v>995</v>
      </c>
      <c r="G295" s="177" t="s">
        <v>231</v>
      </c>
      <c r="H295" s="178">
        <v>7</v>
      </c>
      <c r="I295" s="179"/>
      <c r="J295" s="180">
        <f>ROUND(I295*H295,2)</f>
        <v>0</v>
      </c>
      <c r="K295" s="176" t="s">
        <v>751</v>
      </c>
      <c r="L295" s="40"/>
      <c r="M295" s="181" t="s">
        <v>19</v>
      </c>
      <c r="N295" s="182" t="s">
        <v>43</v>
      </c>
      <c r="O295" s="65"/>
      <c r="P295" s="183">
        <f>O295*H295</f>
        <v>0</v>
      </c>
      <c r="Q295" s="183">
        <v>2.4000000000000001E-4</v>
      </c>
      <c r="R295" s="183">
        <f>Q295*H295</f>
        <v>1.6800000000000001E-3</v>
      </c>
      <c r="S295" s="183">
        <v>0</v>
      </c>
      <c r="T295" s="184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85" t="s">
        <v>254</v>
      </c>
      <c r="AT295" s="185" t="s">
        <v>149</v>
      </c>
      <c r="AU295" s="185" t="s">
        <v>155</v>
      </c>
      <c r="AY295" s="18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8" t="s">
        <v>155</v>
      </c>
      <c r="BK295" s="186">
        <f>ROUND(I295*H295,2)</f>
        <v>0</v>
      </c>
      <c r="BL295" s="18" t="s">
        <v>254</v>
      </c>
      <c r="BM295" s="185" t="s">
        <v>996</v>
      </c>
    </row>
    <row r="296" spans="1:65" s="2" customFormat="1" ht="11.25">
      <c r="A296" s="35"/>
      <c r="B296" s="36"/>
      <c r="C296" s="37"/>
      <c r="D296" s="187" t="s">
        <v>157</v>
      </c>
      <c r="E296" s="37"/>
      <c r="F296" s="188" t="s">
        <v>997</v>
      </c>
      <c r="G296" s="37"/>
      <c r="H296" s="37"/>
      <c r="I296" s="189"/>
      <c r="J296" s="37"/>
      <c r="K296" s="37"/>
      <c r="L296" s="40"/>
      <c r="M296" s="190"/>
      <c r="N296" s="191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157</v>
      </c>
      <c r="AU296" s="18" t="s">
        <v>155</v>
      </c>
    </row>
    <row r="297" spans="1:65" s="13" customFormat="1" ht="11.25">
      <c r="B297" s="192"/>
      <c r="C297" s="193"/>
      <c r="D297" s="194" t="s">
        <v>159</v>
      </c>
      <c r="E297" s="195" t="s">
        <v>19</v>
      </c>
      <c r="F297" s="196" t="s">
        <v>928</v>
      </c>
      <c r="G297" s="193"/>
      <c r="H297" s="195" t="s">
        <v>19</v>
      </c>
      <c r="I297" s="197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159</v>
      </c>
      <c r="AU297" s="202" t="s">
        <v>155</v>
      </c>
      <c r="AV297" s="13" t="s">
        <v>79</v>
      </c>
      <c r="AW297" s="13" t="s">
        <v>33</v>
      </c>
      <c r="AX297" s="13" t="s">
        <v>71</v>
      </c>
      <c r="AY297" s="202" t="s">
        <v>146</v>
      </c>
    </row>
    <row r="298" spans="1:65" s="14" customFormat="1" ht="11.25">
      <c r="B298" s="203"/>
      <c r="C298" s="204"/>
      <c r="D298" s="194" t="s">
        <v>159</v>
      </c>
      <c r="E298" s="205" t="s">
        <v>19</v>
      </c>
      <c r="F298" s="206" t="s">
        <v>196</v>
      </c>
      <c r="G298" s="204"/>
      <c r="H298" s="207">
        <v>7</v>
      </c>
      <c r="I298" s="208"/>
      <c r="J298" s="204"/>
      <c r="K298" s="204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159</v>
      </c>
      <c r="AU298" s="213" t="s">
        <v>155</v>
      </c>
      <c r="AV298" s="14" t="s">
        <v>155</v>
      </c>
      <c r="AW298" s="14" t="s">
        <v>33</v>
      </c>
      <c r="AX298" s="14" t="s">
        <v>79</v>
      </c>
      <c r="AY298" s="213" t="s">
        <v>146</v>
      </c>
    </row>
    <row r="299" spans="1:65" s="2" customFormat="1" ht="16.5" customHeight="1">
      <c r="A299" s="35"/>
      <c r="B299" s="36"/>
      <c r="C299" s="174" t="s">
        <v>491</v>
      </c>
      <c r="D299" s="174" t="s">
        <v>149</v>
      </c>
      <c r="E299" s="175" t="s">
        <v>998</v>
      </c>
      <c r="F299" s="176" t="s">
        <v>999</v>
      </c>
      <c r="G299" s="177" t="s">
        <v>231</v>
      </c>
      <c r="H299" s="178">
        <v>8</v>
      </c>
      <c r="I299" s="179"/>
      <c r="J299" s="180">
        <f>ROUND(I299*H299,2)</f>
        <v>0</v>
      </c>
      <c r="K299" s="176" t="s">
        <v>751</v>
      </c>
      <c r="L299" s="40"/>
      <c r="M299" s="181" t="s">
        <v>19</v>
      </c>
      <c r="N299" s="182" t="s">
        <v>43</v>
      </c>
      <c r="O299" s="65"/>
      <c r="P299" s="183">
        <f>O299*H299</f>
        <v>0</v>
      </c>
      <c r="Q299" s="183">
        <v>2.7999999999999998E-4</v>
      </c>
      <c r="R299" s="183">
        <f>Q299*H299</f>
        <v>2.2399999999999998E-3</v>
      </c>
      <c r="S299" s="183">
        <v>0</v>
      </c>
      <c r="T299" s="18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85" t="s">
        <v>254</v>
      </c>
      <c r="AT299" s="185" t="s">
        <v>149</v>
      </c>
      <c r="AU299" s="185" t="s">
        <v>155</v>
      </c>
      <c r="AY299" s="18" t="s">
        <v>146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8" t="s">
        <v>155</v>
      </c>
      <c r="BK299" s="186">
        <f>ROUND(I299*H299,2)</f>
        <v>0</v>
      </c>
      <c r="BL299" s="18" t="s">
        <v>254</v>
      </c>
      <c r="BM299" s="185" t="s">
        <v>1000</v>
      </c>
    </row>
    <row r="300" spans="1:65" s="2" customFormat="1" ht="11.25">
      <c r="A300" s="35"/>
      <c r="B300" s="36"/>
      <c r="C300" s="37"/>
      <c r="D300" s="187" t="s">
        <v>157</v>
      </c>
      <c r="E300" s="37"/>
      <c r="F300" s="188" t="s">
        <v>1001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157</v>
      </c>
      <c r="AU300" s="18" t="s">
        <v>155</v>
      </c>
    </row>
    <row r="301" spans="1:65" s="13" customFormat="1" ht="11.25">
      <c r="B301" s="192"/>
      <c r="C301" s="193"/>
      <c r="D301" s="194" t="s">
        <v>159</v>
      </c>
      <c r="E301" s="195" t="s">
        <v>19</v>
      </c>
      <c r="F301" s="196" t="s">
        <v>928</v>
      </c>
      <c r="G301" s="193"/>
      <c r="H301" s="195" t="s">
        <v>19</v>
      </c>
      <c r="I301" s="197"/>
      <c r="J301" s="193"/>
      <c r="K301" s="193"/>
      <c r="L301" s="198"/>
      <c r="M301" s="199"/>
      <c r="N301" s="200"/>
      <c r="O301" s="200"/>
      <c r="P301" s="200"/>
      <c r="Q301" s="200"/>
      <c r="R301" s="200"/>
      <c r="S301" s="200"/>
      <c r="T301" s="201"/>
      <c r="AT301" s="202" t="s">
        <v>159</v>
      </c>
      <c r="AU301" s="202" t="s">
        <v>155</v>
      </c>
      <c r="AV301" s="13" t="s">
        <v>79</v>
      </c>
      <c r="AW301" s="13" t="s">
        <v>33</v>
      </c>
      <c r="AX301" s="13" t="s">
        <v>71</v>
      </c>
      <c r="AY301" s="202" t="s">
        <v>146</v>
      </c>
    </row>
    <row r="302" spans="1:65" s="14" customFormat="1" ht="11.25">
      <c r="B302" s="203"/>
      <c r="C302" s="204"/>
      <c r="D302" s="194" t="s">
        <v>159</v>
      </c>
      <c r="E302" s="205" t="s">
        <v>19</v>
      </c>
      <c r="F302" s="206" t="s">
        <v>203</v>
      </c>
      <c r="G302" s="204"/>
      <c r="H302" s="207">
        <v>8</v>
      </c>
      <c r="I302" s="208"/>
      <c r="J302" s="204"/>
      <c r="K302" s="204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159</v>
      </c>
      <c r="AU302" s="213" t="s">
        <v>155</v>
      </c>
      <c r="AV302" s="14" t="s">
        <v>155</v>
      </c>
      <c r="AW302" s="14" t="s">
        <v>33</v>
      </c>
      <c r="AX302" s="14" t="s">
        <v>79</v>
      </c>
      <c r="AY302" s="213" t="s">
        <v>146</v>
      </c>
    </row>
    <row r="303" spans="1:65" s="2" customFormat="1" ht="24.2" customHeight="1">
      <c r="A303" s="35"/>
      <c r="B303" s="36"/>
      <c r="C303" s="174" t="s">
        <v>496</v>
      </c>
      <c r="D303" s="174" t="s">
        <v>149</v>
      </c>
      <c r="E303" s="175" t="s">
        <v>1002</v>
      </c>
      <c r="F303" s="176" t="s">
        <v>1003</v>
      </c>
      <c r="G303" s="177" t="s">
        <v>231</v>
      </c>
      <c r="H303" s="178">
        <v>7</v>
      </c>
      <c r="I303" s="179"/>
      <c r="J303" s="180">
        <f>ROUND(I303*H303,2)</f>
        <v>0</v>
      </c>
      <c r="K303" s="176" t="s">
        <v>751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4.6999999999999999E-4</v>
      </c>
      <c r="R303" s="183">
        <f>Q303*H303</f>
        <v>3.29E-3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254</v>
      </c>
      <c r="AT303" s="185" t="s">
        <v>149</v>
      </c>
      <c r="AU303" s="185" t="s">
        <v>155</v>
      </c>
      <c r="AY303" s="18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155</v>
      </c>
      <c r="BK303" s="186">
        <f>ROUND(I303*H303,2)</f>
        <v>0</v>
      </c>
      <c r="BL303" s="18" t="s">
        <v>254</v>
      </c>
      <c r="BM303" s="185" t="s">
        <v>1004</v>
      </c>
    </row>
    <row r="304" spans="1:65" s="2" customFormat="1" ht="11.25">
      <c r="A304" s="35"/>
      <c r="B304" s="36"/>
      <c r="C304" s="37"/>
      <c r="D304" s="187" t="s">
        <v>157</v>
      </c>
      <c r="E304" s="37"/>
      <c r="F304" s="188" t="s">
        <v>1005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157</v>
      </c>
      <c r="AU304" s="18" t="s">
        <v>155</v>
      </c>
    </row>
    <row r="305" spans="1:65" s="13" customFormat="1" ht="11.25">
      <c r="B305" s="192"/>
      <c r="C305" s="193"/>
      <c r="D305" s="194" t="s">
        <v>159</v>
      </c>
      <c r="E305" s="195" t="s">
        <v>19</v>
      </c>
      <c r="F305" s="196" t="s">
        <v>928</v>
      </c>
      <c r="G305" s="193"/>
      <c r="H305" s="195" t="s">
        <v>19</v>
      </c>
      <c r="I305" s="197"/>
      <c r="J305" s="193"/>
      <c r="K305" s="193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159</v>
      </c>
      <c r="AU305" s="202" t="s">
        <v>155</v>
      </c>
      <c r="AV305" s="13" t="s">
        <v>79</v>
      </c>
      <c r="AW305" s="13" t="s">
        <v>33</v>
      </c>
      <c r="AX305" s="13" t="s">
        <v>71</v>
      </c>
      <c r="AY305" s="202" t="s">
        <v>146</v>
      </c>
    </row>
    <row r="306" spans="1:65" s="14" customFormat="1" ht="11.25">
      <c r="B306" s="203"/>
      <c r="C306" s="204"/>
      <c r="D306" s="194" t="s">
        <v>159</v>
      </c>
      <c r="E306" s="205" t="s">
        <v>19</v>
      </c>
      <c r="F306" s="206" t="s">
        <v>196</v>
      </c>
      <c r="G306" s="204"/>
      <c r="H306" s="207">
        <v>7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159</v>
      </c>
      <c r="AU306" s="213" t="s">
        <v>155</v>
      </c>
      <c r="AV306" s="14" t="s">
        <v>155</v>
      </c>
      <c r="AW306" s="14" t="s">
        <v>33</v>
      </c>
      <c r="AX306" s="14" t="s">
        <v>79</v>
      </c>
      <c r="AY306" s="213" t="s">
        <v>146</v>
      </c>
    </row>
    <row r="307" spans="1:65" s="2" customFormat="1" ht="16.5" customHeight="1">
      <c r="A307" s="35"/>
      <c r="B307" s="36"/>
      <c r="C307" s="174" t="s">
        <v>501</v>
      </c>
      <c r="D307" s="174" t="s">
        <v>149</v>
      </c>
      <c r="E307" s="175" t="s">
        <v>1006</v>
      </c>
      <c r="F307" s="176" t="s">
        <v>1007</v>
      </c>
      <c r="G307" s="177" t="s">
        <v>231</v>
      </c>
      <c r="H307" s="178">
        <v>3</v>
      </c>
      <c r="I307" s="179"/>
      <c r="J307" s="180">
        <f>ROUND(I307*H307,2)</f>
        <v>0</v>
      </c>
      <c r="K307" s="176" t="s">
        <v>751</v>
      </c>
      <c r="L307" s="40"/>
      <c r="M307" s="181" t="s">
        <v>19</v>
      </c>
      <c r="N307" s="182" t="s">
        <v>43</v>
      </c>
      <c r="O307" s="65"/>
      <c r="P307" s="183">
        <f>O307*H307</f>
        <v>0</v>
      </c>
      <c r="Q307" s="183">
        <v>5.0000000000000001E-4</v>
      </c>
      <c r="R307" s="183">
        <f>Q307*H307</f>
        <v>1.5E-3</v>
      </c>
      <c r="S307" s="183">
        <v>0</v>
      </c>
      <c r="T307" s="184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85" t="s">
        <v>254</v>
      </c>
      <c r="AT307" s="185" t="s">
        <v>149</v>
      </c>
      <c r="AU307" s="185" t="s">
        <v>155</v>
      </c>
      <c r="AY307" s="18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8" t="s">
        <v>155</v>
      </c>
      <c r="BK307" s="186">
        <f>ROUND(I307*H307,2)</f>
        <v>0</v>
      </c>
      <c r="BL307" s="18" t="s">
        <v>254</v>
      </c>
      <c r="BM307" s="185" t="s">
        <v>1008</v>
      </c>
    </row>
    <row r="308" spans="1:65" s="2" customFormat="1" ht="11.25">
      <c r="A308" s="35"/>
      <c r="B308" s="36"/>
      <c r="C308" s="37"/>
      <c r="D308" s="187" t="s">
        <v>157</v>
      </c>
      <c r="E308" s="37"/>
      <c r="F308" s="188" t="s">
        <v>1009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157</v>
      </c>
      <c r="AU308" s="18" t="s">
        <v>155</v>
      </c>
    </row>
    <row r="309" spans="1:65" s="13" customFormat="1" ht="11.25">
      <c r="B309" s="192"/>
      <c r="C309" s="193"/>
      <c r="D309" s="194" t="s">
        <v>159</v>
      </c>
      <c r="E309" s="195" t="s">
        <v>19</v>
      </c>
      <c r="F309" s="196" t="s">
        <v>928</v>
      </c>
      <c r="G309" s="193"/>
      <c r="H309" s="195" t="s">
        <v>19</v>
      </c>
      <c r="I309" s="197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159</v>
      </c>
      <c r="AU309" s="202" t="s">
        <v>155</v>
      </c>
      <c r="AV309" s="13" t="s">
        <v>79</v>
      </c>
      <c r="AW309" s="13" t="s">
        <v>33</v>
      </c>
      <c r="AX309" s="13" t="s">
        <v>71</v>
      </c>
      <c r="AY309" s="202" t="s">
        <v>146</v>
      </c>
    </row>
    <row r="310" spans="1:65" s="14" customFormat="1" ht="11.25">
      <c r="B310" s="203"/>
      <c r="C310" s="204"/>
      <c r="D310" s="194" t="s">
        <v>159</v>
      </c>
      <c r="E310" s="205" t="s">
        <v>19</v>
      </c>
      <c r="F310" s="206" t="s">
        <v>147</v>
      </c>
      <c r="G310" s="204"/>
      <c r="H310" s="207">
        <v>3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159</v>
      </c>
      <c r="AU310" s="213" t="s">
        <v>155</v>
      </c>
      <c r="AV310" s="14" t="s">
        <v>155</v>
      </c>
      <c r="AW310" s="14" t="s">
        <v>33</v>
      </c>
      <c r="AX310" s="14" t="s">
        <v>79</v>
      </c>
      <c r="AY310" s="213" t="s">
        <v>146</v>
      </c>
    </row>
    <row r="311" spans="1:65" s="2" customFormat="1" ht="24.2" customHeight="1">
      <c r="A311" s="35"/>
      <c r="B311" s="36"/>
      <c r="C311" s="174" t="s">
        <v>509</v>
      </c>
      <c r="D311" s="174" t="s">
        <v>149</v>
      </c>
      <c r="E311" s="175" t="s">
        <v>1010</v>
      </c>
      <c r="F311" s="176" t="s">
        <v>1011</v>
      </c>
      <c r="G311" s="177" t="s">
        <v>333</v>
      </c>
      <c r="H311" s="178">
        <v>0.6</v>
      </c>
      <c r="I311" s="179"/>
      <c r="J311" s="180">
        <f>ROUND(I311*H311,2)</f>
        <v>0</v>
      </c>
      <c r="K311" s="176" t="s">
        <v>751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0</v>
      </c>
      <c r="R311" s="183">
        <f>Q311*H311</f>
        <v>0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254</v>
      </c>
      <c r="AT311" s="185" t="s">
        <v>149</v>
      </c>
      <c r="AU311" s="185" t="s">
        <v>155</v>
      </c>
      <c r="AY311" s="18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155</v>
      </c>
      <c r="BK311" s="186">
        <f>ROUND(I311*H311,2)</f>
        <v>0</v>
      </c>
      <c r="BL311" s="18" t="s">
        <v>254</v>
      </c>
      <c r="BM311" s="185" t="s">
        <v>1012</v>
      </c>
    </row>
    <row r="312" spans="1:65" s="2" customFormat="1" ht="11.25">
      <c r="A312" s="35"/>
      <c r="B312" s="36"/>
      <c r="C312" s="37"/>
      <c r="D312" s="187" t="s">
        <v>157</v>
      </c>
      <c r="E312" s="37"/>
      <c r="F312" s="188" t="s">
        <v>1013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157</v>
      </c>
      <c r="AU312" s="18" t="s">
        <v>155</v>
      </c>
    </row>
    <row r="313" spans="1:65" s="2" customFormat="1" ht="24.2" customHeight="1">
      <c r="A313" s="35"/>
      <c r="B313" s="36"/>
      <c r="C313" s="174" t="s">
        <v>515</v>
      </c>
      <c r="D313" s="174" t="s">
        <v>149</v>
      </c>
      <c r="E313" s="175" t="s">
        <v>1014</v>
      </c>
      <c r="F313" s="176" t="s">
        <v>1015</v>
      </c>
      <c r="G313" s="177" t="s">
        <v>333</v>
      </c>
      <c r="H313" s="178">
        <v>0.6</v>
      </c>
      <c r="I313" s="179"/>
      <c r="J313" s="180">
        <f>ROUND(I313*H313,2)</f>
        <v>0</v>
      </c>
      <c r="K313" s="176" t="s">
        <v>751</v>
      </c>
      <c r="L313" s="40"/>
      <c r="M313" s="181" t="s">
        <v>19</v>
      </c>
      <c r="N313" s="182" t="s">
        <v>43</v>
      </c>
      <c r="O313" s="65"/>
      <c r="P313" s="183">
        <f>O313*H313</f>
        <v>0</v>
      </c>
      <c r="Q313" s="183">
        <v>0</v>
      </c>
      <c r="R313" s="183">
        <f>Q313*H313</f>
        <v>0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254</v>
      </c>
      <c r="AT313" s="185" t="s">
        <v>149</v>
      </c>
      <c r="AU313" s="185" t="s">
        <v>155</v>
      </c>
      <c r="AY313" s="18" t="s">
        <v>146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155</v>
      </c>
      <c r="BK313" s="186">
        <f>ROUND(I313*H313,2)</f>
        <v>0</v>
      </c>
      <c r="BL313" s="18" t="s">
        <v>254</v>
      </c>
      <c r="BM313" s="185" t="s">
        <v>1016</v>
      </c>
    </row>
    <row r="314" spans="1:65" s="2" customFormat="1" ht="11.25">
      <c r="A314" s="35"/>
      <c r="B314" s="36"/>
      <c r="C314" s="37"/>
      <c r="D314" s="187" t="s">
        <v>157</v>
      </c>
      <c r="E314" s="37"/>
      <c r="F314" s="188" t="s">
        <v>1017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157</v>
      </c>
      <c r="AU314" s="18" t="s">
        <v>155</v>
      </c>
    </row>
    <row r="315" spans="1:65" s="2" customFormat="1" ht="24.2" customHeight="1">
      <c r="A315" s="35"/>
      <c r="B315" s="36"/>
      <c r="C315" s="174" t="s">
        <v>519</v>
      </c>
      <c r="D315" s="174" t="s">
        <v>149</v>
      </c>
      <c r="E315" s="175" t="s">
        <v>1018</v>
      </c>
      <c r="F315" s="176" t="s">
        <v>1019</v>
      </c>
      <c r="G315" s="177" t="s">
        <v>333</v>
      </c>
      <c r="H315" s="178">
        <v>0.6</v>
      </c>
      <c r="I315" s="179"/>
      <c r="J315" s="180">
        <f>ROUND(I315*H315,2)</f>
        <v>0</v>
      </c>
      <c r="K315" s="176" t="s">
        <v>751</v>
      </c>
      <c r="L315" s="40"/>
      <c r="M315" s="181" t="s">
        <v>19</v>
      </c>
      <c r="N315" s="182" t="s">
        <v>43</v>
      </c>
      <c r="O315" s="65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254</v>
      </c>
      <c r="AT315" s="185" t="s">
        <v>149</v>
      </c>
      <c r="AU315" s="185" t="s">
        <v>155</v>
      </c>
      <c r="AY315" s="18" t="s">
        <v>146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155</v>
      </c>
      <c r="BK315" s="186">
        <f>ROUND(I315*H315,2)</f>
        <v>0</v>
      </c>
      <c r="BL315" s="18" t="s">
        <v>254</v>
      </c>
      <c r="BM315" s="185" t="s">
        <v>1020</v>
      </c>
    </row>
    <row r="316" spans="1:65" s="2" customFormat="1" ht="11.25">
      <c r="A316" s="35"/>
      <c r="B316" s="36"/>
      <c r="C316" s="37"/>
      <c r="D316" s="187" t="s">
        <v>157</v>
      </c>
      <c r="E316" s="37"/>
      <c r="F316" s="188" t="s">
        <v>1021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157</v>
      </c>
      <c r="AU316" s="18" t="s">
        <v>155</v>
      </c>
    </row>
    <row r="317" spans="1:65" s="2" customFormat="1" ht="33" customHeight="1">
      <c r="A317" s="35"/>
      <c r="B317" s="36"/>
      <c r="C317" s="174" t="s">
        <v>524</v>
      </c>
      <c r="D317" s="174" t="s">
        <v>149</v>
      </c>
      <c r="E317" s="175" t="s">
        <v>1022</v>
      </c>
      <c r="F317" s="176" t="s">
        <v>1023</v>
      </c>
      <c r="G317" s="177" t="s">
        <v>333</v>
      </c>
      <c r="H317" s="178">
        <v>12</v>
      </c>
      <c r="I317" s="179"/>
      <c r="J317" s="180">
        <f>ROUND(I317*H317,2)</f>
        <v>0</v>
      </c>
      <c r="K317" s="176" t="s">
        <v>751</v>
      </c>
      <c r="L317" s="40"/>
      <c r="M317" s="181" t="s">
        <v>19</v>
      </c>
      <c r="N317" s="182" t="s">
        <v>43</v>
      </c>
      <c r="O317" s="65"/>
      <c r="P317" s="183">
        <f>O317*H317</f>
        <v>0</v>
      </c>
      <c r="Q317" s="183">
        <v>0</v>
      </c>
      <c r="R317" s="183">
        <f>Q317*H317</f>
        <v>0</v>
      </c>
      <c r="S317" s="183">
        <v>0</v>
      </c>
      <c r="T317" s="18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5" t="s">
        <v>254</v>
      </c>
      <c r="AT317" s="185" t="s">
        <v>149</v>
      </c>
      <c r="AU317" s="185" t="s">
        <v>155</v>
      </c>
      <c r="AY317" s="18" t="s">
        <v>146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8" t="s">
        <v>155</v>
      </c>
      <c r="BK317" s="186">
        <f>ROUND(I317*H317,2)</f>
        <v>0</v>
      </c>
      <c r="BL317" s="18" t="s">
        <v>254</v>
      </c>
      <c r="BM317" s="185" t="s">
        <v>1024</v>
      </c>
    </row>
    <row r="318" spans="1:65" s="2" customFormat="1" ht="11.25">
      <c r="A318" s="35"/>
      <c r="B318" s="36"/>
      <c r="C318" s="37"/>
      <c r="D318" s="187" t="s">
        <v>157</v>
      </c>
      <c r="E318" s="37"/>
      <c r="F318" s="188" t="s">
        <v>1025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157</v>
      </c>
      <c r="AU318" s="18" t="s">
        <v>155</v>
      </c>
    </row>
    <row r="319" spans="1:65" s="14" customFormat="1" ht="11.25">
      <c r="B319" s="203"/>
      <c r="C319" s="204"/>
      <c r="D319" s="194" t="s">
        <v>159</v>
      </c>
      <c r="E319" s="204"/>
      <c r="F319" s="206" t="s">
        <v>1154</v>
      </c>
      <c r="G319" s="204"/>
      <c r="H319" s="207">
        <v>12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159</v>
      </c>
      <c r="AU319" s="213" t="s">
        <v>155</v>
      </c>
      <c r="AV319" s="14" t="s">
        <v>155</v>
      </c>
      <c r="AW319" s="14" t="s">
        <v>4</v>
      </c>
      <c r="AX319" s="14" t="s">
        <v>79</v>
      </c>
      <c r="AY319" s="213" t="s">
        <v>146</v>
      </c>
    </row>
    <row r="320" spans="1:65" s="12" customFormat="1" ht="22.9" customHeight="1">
      <c r="B320" s="158"/>
      <c r="C320" s="159"/>
      <c r="D320" s="160" t="s">
        <v>70</v>
      </c>
      <c r="E320" s="172" t="s">
        <v>1027</v>
      </c>
      <c r="F320" s="172" t="s">
        <v>1028</v>
      </c>
      <c r="G320" s="159"/>
      <c r="H320" s="159"/>
      <c r="I320" s="162"/>
      <c r="J320" s="173">
        <f>BK320</f>
        <v>0</v>
      </c>
      <c r="K320" s="159"/>
      <c r="L320" s="164"/>
      <c r="M320" s="165"/>
      <c r="N320" s="166"/>
      <c r="O320" s="166"/>
      <c r="P320" s="167">
        <f>SUM(P321:P328)</f>
        <v>0</v>
      </c>
      <c r="Q320" s="166"/>
      <c r="R320" s="167">
        <f>SUM(R321:R328)</f>
        <v>4.3400000000000001E-2</v>
      </c>
      <c r="S320" s="166"/>
      <c r="T320" s="168">
        <f>SUM(T321:T328)</f>
        <v>0</v>
      </c>
      <c r="AR320" s="169" t="s">
        <v>155</v>
      </c>
      <c r="AT320" s="170" t="s">
        <v>70</v>
      </c>
      <c r="AU320" s="170" t="s">
        <v>79</v>
      </c>
      <c r="AY320" s="169" t="s">
        <v>146</v>
      </c>
      <c r="BK320" s="171">
        <f>SUM(BK321:BK328)</f>
        <v>0</v>
      </c>
    </row>
    <row r="321" spans="1:65" s="2" customFormat="1" ht="24.2" customHeight="1">
      <c r="A321" s="35"/>
      <c r="B321" s="36"/>
      <c r="C321" s="174" t="s">
        <v>529</v>
      </c>
      <c r="D321" s="174" t="s">
        <v>149</v>
      </c>
      <c r="E321" s="175" t="s">
        <v>1029</v>
      </c>
      <c r="F321" s="176" t="s">
        <v>1030</v>
      </c>
      <c r="G321" s="177" t="s">
        <v>231</v>
      </c>
      <c r="H321" s="178">
        <v>70</v>
      </c>
      <c r="I321" s="179"/>
      <c r="J321" s="180">
        <f>ROUND(I321*H321,2)</f>
        <v>0</v>
      </c>
      <c r="K321" s="176" t="s">
        <v>751</v>
      </c>
      <c r="L321" s="40"/>
      <c r="M321" s="181" t="s">
        <v>19</v>
      </c>
      <c r="N321" s="182" t="s">
        <v>43</v>
      </c>
      <c r="O321" s="65"/>
      <c r="P321" s="183">
        <f>O321*H321</f>
        <v>0</v>
      </c>
      <c r="Q321" s="183">
        <v>5.0000000000000001E-4</v>
      </c>
      <c r="R321" s="183">
        <f>Q321*H321</f>
        <v>3.5000000000000003E-2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254</v>
      </c>
      <c r="AT321" s="185" t="s">
        <v>149</v>
      </c>
      <c r="AU321" s="185" t="s">
        <v>155</v>
      </c>
      <c r="AY321" s="18" t="s">
        <v>146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155</v>
      </c>
      <c r="BK321" s="186">
        <f>ROUND(I321*H321,2)</f>
        <v>0</v>
      </c>
      <c r="BL321" s="18" t="s">
        <v>254</v>
      </c>
      <c r="BM321" s="185" t="s">
        <v>1031</v>
      </c>
    </row>
    <row r="322" spans="1:65" s="2" customFormat="1" ht="11.25">
      <c r="A322" s="35"/>
      <c r="B322" s="36"/>
      <c r="C322" s="37"/>
      <c r="D322" s="187" t="s">
        <v>157</v>
      </c>
      <c r="E322" s="37"/>
      <c r="F322" s="188" t="s">
        <v>1032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157</v>
      </c>
      <c r="AU322" s="18" t="s">
        <v>155</v>
      </c>
    </row>
    <row r="323" spans="1:65" s="13" customFormat="1" ht="11.25">
      <c r="B323" s="192"/>
      <c r="C323" s="193"/>
      <c r="D323" s="194" t="s">
        <v>159</v>
      </c>
      <c r="E323" s="195" t="s">
        <v>19</v>
      </c>
      <c r="F323" s="196" t="s">
        <v>928</v>
      </c>
      <c r="G323" s="193"/>
      <c r="H323" s="195" t="s">
        <v>19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159</v>
      </c>
      <c r="AU323" s="202" t="s">
        <v>155</v>
      </c>
      <c r="AV323" s="13" t="s">
        <v>79</v>
      </c>
      <c r="AW323" s="13" t="s">
        <v>33</v>
      </c>
      <c r="AX323" s="13" t="s">
        <v>71</v>
      </c>
      <c r="AY323" s="202" t="s">
        <v>146</v>
      </c>
    </row>
    <row r="324" spans="1:65" s="14" customFormat="1" ht="11.25">
      <c r="B324" s="203"/>
      <c r="C324" s="204"/>
      <c r="D324" s="194" t="s">
        <v>159</v>
      </c>
      <c r="E324" s="205" t="s">
        <v>19</v>
      </c>
      <c r="F324" s="206" t="s">
        <v>1155</v>
      </c>
      <c r="G324" s="204"/>
      <c r="H324" s="207">
        <v>70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159</v>
      </c>
      <c r="AU324" s="213" t="s">
        <v>155</v>
      </c>
      <c r="AV324" s="14" t="s">
        <v>155</v>
      </c>
      <c r="AW324" s="14" t="s">
        <v>33</v>
      </c>
      <c r="AX324" s="14" t="s">
        <v>79</v>
      </c>
      <c r="AY324" s="213" t="s">
        <v>146</v>
      </c>
    </row>
    <row r="325" spans="1:65" s="2" customFormat="1" ht="24.2" customHeight="1">
      <c r="A325" s="35"/>
      <c r="B325" s="36"/>
      <c r="C325" s="174" t="s">
        <v>534</v>
      </c>
      <c r="D325" s="174" t="s">
        <v>149</v>
      </c>
      <c r="E325" s="175" t="s">
        <v>1034</v>
      </c>
      <c r="F325" s="176" t="s">
        <v>1035</v>
      </c>
      <c r="G325" s="177" t="s">
        <v>231</v>
      </c>
      <c r="H325" s="178">
        <v>12</v>
      </c>
      <c r="I325" s="179"/>
      <c r="J325" s="180">
        <f>ROUND(I325*H325,2)</f>
        <v>0</v>
      </c>
      <c r="K325" s="176" t="s">
        <v>751</v>
      </c>
      <c r="L325" s="40"/>
      <c r="M325" s="181" t="s">
        <v>19</v>
      </c>
      <c r="N325" s="182" t="s">
        <v>43</v>
      </c>
      <c r="O325" s="65"/>
      <c r="P325" s="183">
        <f>O325*H325</f>
        <v>0</v>
      </c>
      <c r="Q325" s="183">
        <v>6.9999999999999999E-4</v>
      </c>
      <c r="R325" s="183">
        <f>Q325*H325</f>
        <v>8.3999999999999995E-3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254</v>
      </c>
      <c r="AT325" s="185" t="s">
        <v>149</v>
      </c>
      <c r="AU325" s="185" t="s">
        <v>155</v>
      </c>
      <c r="AY325" s="18" t="s">
        <v>146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155</v>
      </c>
      <c r="BK325" s="186">
        <f>ROUND(I325*H325,2)</f>
        <v>0</v>
      </c>
      <c r="BL325" s="18" t="s">
        <v>254</v>
      </c>
      <c r="BM325" s="185" t="s">
        <v>1036</v>
      </c>
    </row>
    <row r="326" spans="1:65" s="2" customFormat="1" ht="11.25">
      <c r="A326" s="35"/>
      <c r="B326" s="36"/>
      <c r="C326" s="37"/>
      <c r="D326" s="187" t="s">
        <v>157</v>
      </c>
      <c r="E326" s="37"/>
      <c r="F326" s="188" t="s">
        <v>1037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157</v>
      </c>
      <c r="AU326" s="18" t="s">
        <v>155</v>
      </c>
    </row>
    <row r="327" spans="1:65" s="13" customFormat="1" ht="11.25">
      <c r="B327" s="192"/>
      <c r="C327" s="193"/>
      <c r="D327" s="194" t="s">
        <v>159</v>
      </c>
      <c r="E327" s="195" t="s">
        <v>19</v>
      </c>
      <c r="F327" s="196" t="s">
        <v>928</v>
      </c>
      <c r="G327" s="193"/>
      <c r="H327" s="195" t="s">
        <v>19</v>
      </c>
      <c r="I327" s="197"/>
      <c r="J327" s="193"/>
      <c r="K327" s="193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159</v>
      </c>
      <c r="AU327" s="202" t="s">
        <v>155</v>
      </c>
      <c r="AV327" s="13" t="s">
        <v>79</v>
      </c>
      <c r="AW327" s="13" t="s">
        <v>33</v>
      </c>
      <c r="AX327" s="13" t="s">
        <v>71</v>
      </c>
      <c r="AY327" s="202" t="s">
        <v>146</v>
      </c>
    </row>
    <row r="328" spans="1:65" s="14" customFormat="1" ht="11.25">
      <c r="B328" s="203"/>
      <c r="C328" s="204"/>
      <c r="D328" s="194" t="s">
        <v>159</v>
      </c>
      <c r="E328" s="205" t="s">
        <v>19</v>
      </c>
      <c r="F328" s="206" t="s">
        <v>93</v>
      </c>
      <c r="G328" s="204"/>
      <c r="H328" s="207">
        <v>12</v>
      </c>
      <c r="I328" s="208"/>
      <c r="J328" s="204"/>
      <c r="K328" s="204"/>
      <c r="L328" s="209"/>
      <c r="M328" s="238"/>
      <c r="N328" s="239"/>
      <c r="O328" s="239"/>
      <c r="P328" s="239"/>
      <c r="Q328" s="239"/>
      <c r="R328" s="239"/>
      <c r="S328" s="239"/>
      <c r="T328" s="240"/>
      <c r="AT328" s="213" t="s">
        <v>159</v>
      </c>
      <c r="AU328" s="213" t="s">
        <v>155</v>
      </c>
      <c r="AV328" s="14" t="s">
        <v>155</v>
      </c>
      <c r="AW328" s="14" t="s">
        <v>33</v>
      </c>
      <c r="AX328" s="14" t="s">
        <v>79</v>
      </c>
      <c r="AY328" s="213" t="s">
        <v>146</v>
      </c>
    </row>
    <row r="329" spans="1:65" s="2" customFormat="1" ht="6.95" customHeight="1">
      <c r="A329" s="35"/>
      <c r="B329" s="48"/>
      <c r="C329" s="49"/>
      <c r="D329" s="49"/>
      <c r="E329" s="49"/>
      <c r="F329" s="49"/>
      <c r="G329" s="49"/>
      <c r="H329" s="49"/>
      <c r="I329" s="49"/>
      <c r="J329" s="49"/>
      <c r="K329" s="49"/>
      <c r="L329" s="40"/>
      <c r="M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</row>
  </sheetData>
  <sheetProtection algorithmName="SHA-512" hashValue="W10s4UjvCCio27fSoARBRlYoQjW4OQPf6HwD8LPHY5Mi4indUWLk7GxXkDQZFO4TxPGaujOVvOjpF5gldOrsQA==" saltValue="2xyc1pZLycC9ttIpqewjes0KPIzfR37ulyqN651B4o+4NKZHbDxkZ1xwSspHBp5Jtd5GlWzJ2F+qF65RrNvvVg==" spinCount="100000" sheet="1" objects="1" scenarios="1" formatColumns="0" formatRows="0" autoFilter="0"/>
  <autoFilter ref="C85:K32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2" r:id="rId2"/>
    <hyperlink ref="F94" r:id="rId3"/>
    <hyperlink ref="F97" r:id="rId4"/>
    <hyperlink ref="F101" r:id="rId5"/>
    <hyperlink ref="F105" r:id="rId6"/>
    <hyperlink ref="F109" r:id="rId7"/>
    <hyperlink ref="F113" r:id="rId8"/>
    <hyperlink ref="F119" r:id="rId9"/>
    <hyperlink ref="F123" r:id="rId10"/>
    <hyperlink ref="F127" r:id="rId11"/>
    <hyperlink ref="F131" r:id="rId12"/>
    <hyperlink ref="F135" r:id="rId13"/>
    <hyperlink ref="F139" r:id="rId14"/>
    <hyperlink ref="F144" r:id="rId15"/>
    <hyperlink ref="F151" r:id="rId16"/>
    <hyperlink ref="F153" r:id="rId17"/>
    <hyperlink ref="F155" r:id="rId18"/>
    <hyperlink ref="F157" r:id="rId19"/>
    <hyperlink ref="F161" r:id="rId20"/>
    <hyperlink ref="F165" r:id="rId21"/>
    <hyperlink ref="F170" r:id="rId22"/>
    <hyperlink ref="F175" r:id="rId23"/>
    <hyperlink ref="F179" r:id="rId24"/>
    <hyperlink ref="F183" r:id="rId25"/>
    <hyperlink ref="F187" r:id="rId26"/>
    <hyperlink ref="F191" r:id="rId27"/>
    <hyperlink ref="F195" r:id="rId28"/>
    <hyperlink ref="F203" r:id="rId29"/>
    <hyperlink ref="F207" r:id="rId30"/>
    <hyperlink ref="F211" r:id="rId31"/>
    <hyperlink ref="F215" r:id="rId32"/>
    <hyperlink ref="F217" r:id="rId33"/>
    <hyperlink ref="F219" r:id="rId34"/>
    <hyperlink ref="F221" r:id="rId35"/>
    <hyperlink ref="F225" r:id="rId36"/>
    <hyperlink ref="F229" r:id="rId37"/>
    <hyperlink ref="F233" r:id="rId38"/>
    <hyperlink ref="F237" r:id="rId39"/>
    <hyperlink ref="F241" r:id="rId40"/>
    <hyperlink ref="F245" r:id="rId41"/>
    <hyperlink ref="F249" r:id="rId42"/>
    <hyperlink ref="F253" r:id="rId43"/>
    <hyperlink ref="F257" r:id="rId44"/>
    <hyperlink ref="F261" r:id="rId45"/>
    <hyperlink ref="F268" r:id="rId46"/>
    <hyperlink ref="F272" r:id="rId47"/>
    <hyperlink ref="F280" r:id="rId48"/>
    <hyperlink ref="F284" r:id="rId49"/>
    <hyperlink ref="F288" r:id="rId50"/>
    <hyperlink ref="F292" r:id="rId51"/>
    <hyperlink ref="F296" r:id="rId52"/>
    <hyperlink ref="F300" r:id="rId53"/>
    <hyperlink ref="F304" r:id="rId54"/>
    <hyperlink ref="F308" r:id="rId55"/>
    <hyperlink ref="F312" r:id="rId56"/>
    <hyperlink ref="F314" r:id="rId57"/>
    <hyperlink ref="F316" r:id="rId58"/>
    <hyperlink ref="F318" r:id="rId59"/>
    <hyperlink ref="F322" r:id="rId60"/>
    <hyperlink ref="F326" r:id="rId6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07 - Stoupačka 05 Stavebn...</vt:lpstr>
      <vt:lpstr>08 - Stoupačka 05 ZTI</vt:lpstr>
      <vt:lpstr>09 - Stoupačka 05 Elektro...</vt:lpstr>
      <vt:lpstr>10 - Stoupačka 06 Stavebn...</vt:lpstr>
      <vt:lpstr>11 - Stoupačka 06 ZTI</vt:lpstr>
      <vt:lpstr>12 - Stoupačka 06 Elektro...</vt:lpstr>
      <vt:lpstr>13 - Stoupačka 07 Stavebn...</vt:lpstr>
      <vt:lpstr>14 - Stoupačka 07 ZTI</vt:lpstr>
      <vt:lpstr>15 - Stoupačka 07 Elektro...</vt:lpstr>
      <vt:lpstr>20 - VRN</vt:lpstr>
      <vt:lpstr>Pokyny pro vyplnění</vt:lpstr>
      <vt:lpstr>'07 - Stoupačka 05 Stavebn...'!Názvy_tisku</vt:lpstr>
      <vt:lpstr>'08 - Stoupačka 05 ZTI'!Názvy_tisku</vt:lpstr>
      <vt:lpstr>'09 - Stoupačka 05 Elektro...'!Názvy_tisku</vt:lpstr>
      <vt:lpstr>'10 - Stoupačka 06 Stavebn...'!Názvy_tisku</vt:lpstr>
      <vt:lpstr>'11 - Stoupačka 06 ZTI'!Názvy_tisku</vt:lpstr>
      <vt:lpstr>'12 - Stoupačka 06 Elektro...'!Názvy_tisku</vt:lpstr>
      <vt:lpstr>'13 - Stoupačka 07 Stavebn...'!Názvy_tisku</vt:lpstr>
      <vt:lpstr>'14 - Stoupačka 07 ZTI'!Názvy_tisku</vt:lpstr>
      <vt:lpstr>'15 - Stoupačka 07 Elektro...'!Názvy_tisku</vt:lpstr>
      <vt:lpstr>'20 - VRN'!Názvy_tisku</vt:lpstr>
      <vt:lpstr>'Rekapitulace stavby'!Názvy_tisku</vt:lpstr>
      <vt:lpstr>'07 - Stoupačka 05 Stavebn...'!Oblast_tisku</vt:lpstr>
      <vt:lpstr>'08 - Stoupačka 05 ZTI'!Oblast_tisku</vt:lpstr>
      <vt:lpstr>'09 - Stoupačka 05 Elektro...'!Oblast_tisku</vt:lpstr>
      <vt:lpstr>'10 - Stoupačka 06 Stavebn...'!Oblast_tisku</vt:lpstr>
      <vt:lpstr>'11 - Stoupačka 06 ZTI'!Oblast_tisku</vt:lpstr>
      <vt:lpstr>'12 - Stoupačka 06 Elektro...'!Oblast_tisku</vt:lpstr>
      <vt:lpstr>'13 - Stoupačka 07 Stavebn...'!Oblast_tisku</vt:lpstr>
      <vt:lpstr>'14 - Stoupačka 07 ZTI'!Oblast_tisku</vt:lpstr>
      <vt:lpstr>'15 - Stoupačka 07 Elektro...'!Oblast_tisku</vt:lpstr>
      <vt:lpstr>'20 -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Fraš</dc:creator>
  <cp:lastModifiedBy>Rárová Renáta Bc.</cp:lastModifiedBy>
  <dcterms:created xsi:type="dcterms:W3CDTF">2023-03-05T22:17:18Z</dcterms:created>
  <dcterms:modified xsi:type="dcterms:W3CDTF">2023-03-06T05:47:08Z</dcterms:modified>
</cp:coreProperties>
</file>